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065" firstSheet="11" activeTab="14"/>
  </bookViews>
  <sheets>
    <sheet name="F2 suv." sheetId="5" r:id="rId1"/>
    <sheet name="F2 SB suv." sheetId="6" r:id="rId2"/>
    <sheet name="F2 SB 9211" sheetId="3" r:id="rId3"/>
    <sheet name="F2 SB 9611" sheetId="4" r:id="rId4"/>
    <sheet name="F2 ML" sheetId="1" r:id="rId5"/>
    <sheet name="F2 S" sheetId="2" r:id="rId6"/>
    <sheet name="F4" sheetId="10" r:id="rId7"/>
    <sheet name="Pažyma prie F4" sheetId="9" r:id="rId8"/>
    <sheet name="Pažyma apie pajamas" sheetId="7" r:id="rId9"/>
    <sheet name="F S7" sheetId="8" r:id="rId10"/>
    <sheet name="Sukauptų FS pažyma" sheetId="11" r:id="rId11"/>
    <sheet name="Gautų FS pažyma" sheetId="12" r:id="rId12"/>
    <sheet name="Gautų FS pažyma pagal šaltinį" sheetId="13" r:id="rId13"/>
    <sheet name="Kontingentai" sheetId="14" r:id="rId14"/>
    <sheet name="Tikslinės lėšos" sheetId="15" r:id="rId15"/>
  </sheets>
  <calcPr calcId="152511"/>
</workbook>
</file>

<file path=xl/calcChain.xml><?xml version="1.0" encoding="utf-8"?>
<calcChain xmlns="http://schemas.openxmlformats.org/spreadsheetml/2006/main">
  <c r="E21" i="15" l="1"/>
  <c r="C22" i="15"/>
  <c r="C27" i="15"/>
  <c r="D28" i="15"/>
  <c r="E27" i="15"/>
  <c r="E26" i="15"/>
  <c r="E25" i="15"/>
  <c r="E24" i="15"/>
  <c r="E20" i="15"/>
  <c r="E19" i="15"/>
  <c r="E18" i="15"/>
  <c r="E17" i="15"/>
  <c r="E16" i="15"/>
  <c r="E15" i="15"/>
  <c r="R37" i="14"/>
  <c r="Q37" i="14"/>
  <c r="P37" i="14"/>
  <c r="O37" i="14"/>
  <c r="N37" i="14"/>
  <c r="M37" i="14"/>
  <c r="K37" i="14"/>
  <c r="J37" i="14"/>
  <c r="I37" i="14"/>
  <c r="H37" i="14"/>
  <c r="L37" i="14" s="1"/>
  <c r="G37" i="14"/>
  <c r="F37" i="14"/>
  <c r="E37" i="14"/>
  <c r="D37" i="14"/>
  <c r="C37" i="14"/>
  <c r="B37" i="14"/>
  <c r="R36" i="14"/>
  <c r="Q36" i="14"/>
  <c r="P36" i="14"/>
  <c r="O36" i="14"/>
  <c r="N36" i="14"/>
  <c r="M36" i="14"/>
  <c r="K36" i="14"/>
  <c r="J36" i="14"/>
  <c r="I36" i="14"/>
  <c r="H36" i="14"/>
  <c r="G36" i="14"/>
  <c r="F36" i="14"/>
  <c r="E36" i="14"/>
  <c r="D36" i="14"/>
  <c r="C36" i="14"/>
  <c r="B36" i="14"/>
  <c r="R35" i="14"/>
  <c r="Q35" i="14"/>
  <c r="P35" i="14"/>
  <c r="O35" i="14"/>
  <c r="N35" i="14"/>
  <c r="M35" i="14"/>
  <c r="K35" i="14"/>
  <c r="J35" i="14"/>
  <c r="I35" i="14"/>
  <c r="H35" i="14"/>
  <c r="G35" i="14"/>
  <c r="F35" i="14"/>
  <c r="E35" i="14"/>
  <c r="D35" i="14"/>
  <c r="C35" i="14"/>
  <c r="B35" i="14"/>
  <c r="R34" i="14"/>
  <c r="Q34" i="14"/>
  <c r="P34" i="14"/>
  <c r="O34" i="14"/>
  <c r="N34" i="14"/>
  <c r="M34" i="14"/>
  <c r="K34" i="14"/>
  <c r="J34" i="14"/>
  <c r="I34" i="14"/>
  <c r="H34" i="14"/>
  <c r="G34" i="14"/>
  <c r="F34" i="14"/>
  <c r="E34" i="14"/>
  <c r="D34" i="14"/>
  <c r="C34" i="14"/>
  <c r="B34" i="14"/>
  <c r="R33" i="14"/>
  <c r="Q33" i="14"/>
  <c r="P33" i="14"/>
  <c r="O33" i="14"/>
  <c r="N33" i="14"/>
  <c r="M33" i="14"/>
  <c r="K33" i="14"/>
  <c r="J33" i="14"/>
  <c r="I33" i="14"/>
  <c r="H33" i="14"/>
  <c r="G33" i="14"/>
  <c r="F33" i="14"/>
  <c r="E33" i="14"/>
  <c r="D33" i="14"/>
  <c r="C33" i="14"/>
  <c r="B33" i="14"/>
  <c r="R32" i="14"/>
  <c r="Q32" i="14"/>
  <c r="P32" i="14"/>
  <c r="O32" i="14"/>
  <c r="N32" i="14"/>
  <c r="M32" i="14"/>
  <c r="K32" i="14"/>
  <c r="J32" i="14"/>
  <c r="I32" i="14"/>
  <c r="H32" i="14"/>
  <c r="G32" i="14"/>
  <c r="F32" i="14"/>
  <c r="E32" i="14"/>
  <c r="D32" i="14"/>
  <c r="C32" i="14"/>
  <c r="B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L36" i="14" l="1"/>
  <c r="L35" i="14"/>
  <c r="L33" i="14"/>
  <c r="L32" i="14"/>
  <c r="L34" i="14"/>
  <c r="S36" i="14"/>
  <c r="S34" i="14"/>
  <c r="S32" i="14"/>
  <c r="S37" i="14"/>
  <c r="S33" i="14"/>
  <c r="S35" i="14"/>
  <c r="E28" i="15"/>
  <c r="C28" i="15"/>
  <c r="H21" i="13"/>
  <c r="H18" i="13"/>
  <c r="H23" i="12"/>
  <c r="H21" i="12"/>
  <c r="H18" i="12"/>
  <c r="H24" i="11"/>
  <c r="H19" i="11"/>
  <c r="J174" i="10"/>
  <c r="I174" i="10"/>
  <c r="L156" i="10"/>
  <c r="J156" i="10"/>
  <c r="I156" i="10"/>
  <c r="L154" i="10"/>
  <c r="J154" i="10"/>
  <c r="J153" i="10" s="1"/>
  <c r="I154" i="10"/>
  <c r="I153" i="10" s="1"/>
  <c r="L153" i="10"/>
  <c r="L148" i="10"/>
  <c r="J148" i="10"/>
  <c r="I148" i="10"/>
  <c r="L142" i="10"/>
  <c r="J142" i="10"/>
  <c r="J135" i="10" s="1"/>
  <c r="I142" i="10"/>
  <c r="L138" i="10"/>
  <c r="J138" i="10"/>
  <c r="I138" i="10"/>
  <c r="L136" i="10"/>
  <c r="J136" i="10"/>
  <c r="I136" i="10"/>
  <c r="I135" i="10" s="1"/>
  <c r="L135" i="10"/>
  <c r="L134" i="10" s="1"/>
  <c r="L133" i="10" s="1"/>
  <c r="L129" i="10"/>
  <c r="J129" i="10"/>
  <c r="I129" i="10"/>
  <c r="L128" i="10"/>
  <c r="L123" i="10" s="1"/>
  <c r="L120" i="10" s="1"/>
  <c r="J128" i="10"/>
  <c r="I128" i="10"/>
  <c r="L124" i="10"/>
  <c r="J124" i="10"/>
  <c r="J123" i="10" s="1"/>
  <c r="J120" i="10" s="1"/>
  <c r="I124" i="10"/>
  <c r="I123" i="10"/>
  <c r="I120" i="10" s="1"/>
  <c r="L121" i="10"/>
  <c r="J121" i="10"/>
  <c r="I121" i="10"/>
  <c r="L118" i="10"/>
  <c r="J118" i="10"/>
  <c r="J113" i="10" s="1"/>
  <c r="I118" i="10"/>
  <c r="L114" i="10"/>
  <c r="L113" i="10" s="1"/>
  <c r="J114" i="10"/>
  <c r="I114" i="10"/>
  <c r="I113" i="10" s="1"/>
  <c r="L110" i="10"/>
  <c r="L102" i="10" s="1"/>
  <c r="J110" i="10"/>
  <c r="I110" i="10"/>
  <c r="L106" i="10"/>
  <c r="J106" i="10"/>
  <c r="J102" i="10" s="1"/>
  <c r="I106" i="10"/>
  <c r="L103" i="10"/>
  <c r="J103" i="10"/>
  <c r="I103" i="10"/>
  <c r="I102" i="10" s="1"/>
  <c r="L100" i="10"/>
  <c r="J100" i="10"/>
  <c r="I100" i="10"/>
  <c r="L98" i="10"/>
  <c r="J98" i="10"/>
  <c r="I98" i="10"/>
  <c r="L96" i="10"/>
  <c r="J96" i="10"/>
  <c r="I96" i="10"/>
  <c r="I90" i="10" s="1"/>
  <c r="L94" i="10"/>
  <c r="J94" i="10"/>
  <c r="I94" i="10"/>
  <c r="L91" i="10"/>
  <c r="L90" i="10" s="1"/>
  <c r="J91" i="10"/>
  <c r="I91" i="10"/>
  <c r="J90" i="10"/>
  <c r="L85" i="10"/>
  <c r="J85" i="10"/>
  <c r="I85" i="10"/>
  <c r="L82" i="10"/>
  <c r="J82" i="10"/>
  <c r="I82" i="10"/>
  <c r="L79" i="10"/>
  <c r="L78" i="10" s="1"/>
  <c r="J79" i="10"/>
  <c r="I79" i="10"/>
  <c r="I78" i="10" s="1"/>
  <c r="J78" i="10"/>
  <c r="L74" i="10"/>
  <c r="L73" i="10" s="1"/>
  <c r="J74" i="10"/>
  <c r="I74" i="10"/>
  <c r="I73" i="10" s="1"/>
  <c r="J73" i="10"/>
  <c r="L71" i="10"/>
  <c r="J71" i="10"/>
  <c r="I71" i="10"/>
  <c r="L70" i="10"/>
  <c r="J70" i="10"/>
  <c r="I70" i="10"/>
  <c r="L66" i="10"/>
  <c r="J66" i="10"/>
  <c r="I66" i="10"/>
  <c r="L62" i="10"/>
  <c r="J62" i="10"/>
  <c r="I62" i="10"/>
  <c r="L58" i="10"/>
  <c r="L57" i="10" s="1"/>
  <c r="L56" i="10" s="1"/>
  <c r="J58" i="10"/>
  <c r="I58" i="10"/>
  <c r="I57" i="10" s="1"/>
  <c r="I56" i="10" s="1"/>
  <c r="J57" i="10"/>
  <c r="J56" i="10" s="1"/>
  <c r="J31" i="10" s="1"/>
  <c r="L40" i="10"/>
  <c r="K40" i="10"/>
  <c r="J40" i="10"/>
  <c r="I40" i="10"/>
  <c r="I39" i="10" s="1"/>
  <c r="I31" i="10" s="1"/>
  <c r="L39" i="10"/>
  <c r="K39" i="10"/>
  <c r="J39" i="10"/>
  <c r="L37" i="10"/>
  <c r="J37" i="10"/>
  <c r="I37" i="10"/>
  <c r="K33" i="10"/>
  <c r="J33" i="10"/>
  <c r="I33" i="10"/>
  <c r="L32" i="10"/>
  <c r="K32" i="10"/>
  <c r="J32" i="10"/>
  <c r="I32" i="10"/>
  <c r="K31" i="10"/>
  <c r="K167" i="10" s="1"/>
  <c r="G64" i="9"/>
  <c r="F64" i="9"/>
  <c r="E64" i="9"/>
  <c r="D64" i="9"/>
  <c r="C64" i="9" s="1"/>
  <c r="C63" i="9"/>
  <c r="C62" i="9"/>
  <c r="C61" i="9"/>
  <c r="C60" i="9"/>
  <c r="C51" i="9"/>
  <c r="C50" i="9"/>
  <c r="C49" i="9"/>
  <c r="C48" i="9"/>
  <c r="C47" i="9"/>
  <c r="C46" i="9"/>
  <c r="C45" i="9"/>
  <c r="I43" i="9"/>
  <c r="I52" i="9" s="1"/>
  <c r="H43" i="9"/>
  <c r="H52" i="9" s="1"/>
  <c r="G43" i="9"/>
  <c r="F43" i="9"/>
  <c r="F52" i="9" s="1"/>
  <c r="E43" i="9"/>
  <c r="E52" i="9" s="1"/>
  <c r="D43" i="9"/>
  <c r="C42" i="9"/>
  <c r="C41" i="9"/>
  <c r="C40" i="9"/>
  <c r="C39" i="9"/>
  <c r="C38" i="9"/>
  <c r="C37" i="9"/>
  <c r="I35" i="9"/>
  <c r="H35" i="9"/>
  <c r="G35" i="9"/>
  <c r="G52" i="9" s="1"/>
  <c r="F35" i="9"/>
  <c r="E35" i="9"/>
  <c r="D35" i="9"/>
  <c r="C34" i="9"/>
  <c r="C33" i="9"/>
  <c r="C32" i="9"/>
  <c r="C31" i="9"/>
  <c r="C30" i="9"/>
  <c r="C29" i="9"/>
  <c r="C28" i="9"/>
  <c r="C27" i="9"/>
  <c r="C26" i="9"/>
  <c r="C25" i="9"/>
  <c r="C24" i="9"/>
  <c r="C23" i="9"/>
  <c r="J134" i="10" l="1"/>
  <c r="J133" i="10" s="1"/>
  <c r="J167" i="10"/>
  <c r="L31" i="10"/>
  <c r="L167" i="10" s="1"/>
  <c r="I134" i="10"/>
  <c r="I133" i="10" s="1"/>
  <c r="I167" i="10" s="1"/>
  <c r="D52" i="9"/>
  <c r="C35" i="9"/>
  <c r="C43" i="9"/>
  <c r="C52" i="9" l="1"/>
  <c r="G27" i="8"/>
  <c r="F27" i="8"/>
  <c r="E27" i="8"/>
  <c r="D27" i="8"/>
  <c r="H23" i="8"/>
  <c r="H22" i="8"/>
  <c r="H27" i="8" l="1"/>
  <c r="N24" i="7" l="1"/>
  <c r="J24" i="7"/>
  <c r="J22" i="7"/>
  <c r="F27" i="7"/>
  <c r="E27" i="7"/>
  <c r="N26" i="7"/>
  <c r="N25" i="7"/>
  <c r="L24" i="7"/>
  <c r="H24" i="7"/>
  <c r="N23" i="7"/>
  <c r="N22" i="7"/>
  <c r="J27" i="7"/>
  <c r="H22" i="7"/>
  <c r="H27" i="7" s="1"/>
  <c r="N29" i="7" l="1"/>
  <c r="L22" i="7"/>
  <c r="L27" i="7" s="1"/>
  <c r="L356" i="6" l="1"/>
  <c r="K356" i="6"/>
  <c r="J356" i="6"/>
  <c r="I356" i="6"/>
  <c r="I355" i="6" s="1"/>
  <c r="L355" i="6"/>
  <c r="K355" i="6"/>
  <c r="J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I349" i="6" s="1"/>
  <c r="L349" i="6"/>
  <c r="K349" i="6"/>
  <c r="J349" i="6"/>
  <c r="L346" i="6"/>
  <c r="K346" i="6"/>
  <c r="J346" i="6"/>
  <c r="I346" i="6"/>
  <c r="I345" i="6" s="1"/>
  <c r="L345" i="6"/>
  <c r="K345" i="6"/>
  <c r="J345" i="6"/>
  <c r="L342" i="6"/>
  <c r="K342" i="6"/>
  <c r="J342" i="6"/>
  <c r="I342" i="6"/>
  <c r="I341" i="6" s="1"/>
  <c r="L341" i="6"/>
  <c r="K341" i="6"/>
  <c r="J341" i="6"/>
  <c r="L338" i="6"/>
  <c r="K338" i="6"/>
  <c r="J338" i="6"/>
  <c r="I338" i="6"/>
  <c r="L337" i="6"/>
  <c r="K337" i="6"/>
  <c r="J337" i="6"/>
  <c r="I337" i="6"/>
  <c r="L334" i="6"/>
  <c r="K334" i="6"/>
  <c r="J334" i="6"/>
  <c r="I334" i="6"/>
  <c r="L331" i="6"/>
  <c r="K331" i="6"/>
  <c r="J331" i="6"/>
  <c r="I331" i="6"/>
  <c r="L329" i="6"/>
  <c r="K329" i="6"/>
  <c r="J329" i="6"/>
  <c r="I329" i="6"/>
  <c r="L328" i="6"/>
  <c r="K328" i="6"/>
  <c r="J328" i="6"/>
  <c r="I328" i="6"/>
  <c r="L327" i="6"/>
  <c r="K327" i="6"/>
  <c r="J327" i="6"/>
  <c r="L324" i="6"/>
  <c r="K324" i="6"/>
  <c r="J324" i="6"/>
  <c r="I324" i="6"/>
  <c r="I323" i="6" s="1"/>
  <c r="L323" i="6"/>
  <c r="K323" i="6"/>
  <c r="J323" i="6"/>
  <c r="L321" i="6"/>
  <c r="K321" i="6"/>
  <c r="J321" i="6"/>
  <c r="I321" i="6"/>
  <c r="L320" i="6"/>
  <c r="K320" i="6"/>
  <c r="J320" i="6"/>
  <c r="I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I313" i="6" s="1"/>
  <c r="L313" i="6"/>
  <c r="K313" i="6"/>
  <c r="J313" i="6"/>
  <c r="L310" i="6"/>
  <c r="K310" i="6"/>
  <c r="J310" i="6"/>
  <c r="I310" i="6"/>
  <c r="I309" i="6" s="1"/>
  <c r="L309" i="6"/>
  <c r="K309" i="6"/>
  <c r="J309" i="6"/>
  <c r="L306" i="6"/>
  <c r="K306" i="6"/>
  <c r="J306" i="6"/>
  <c r="I306" i="6"/>
  <c r="I305" i="6" s="1"/>
  <c r="L305" i="6"/>
  <c r="K305" i="6"/>
  <c r="J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I296" i="6"/>
  <c r="L295" i="6"/>
  <c r="K295" i="6"/>
  <c r="J295" i="6"/>
  <c r="L294" i="6"/>
  <c r="K294" i="6"/>
  <c r="J294" i="6"/>
  <c r="L291" i="6"/>
  <c r="K291" i="6"/>
  <c r="J291" i="6"/>
  <c r="I291" i="6"/>
  <c r="I290" i="6" s="1"/>
  <c r="L290" i="6"/>
  <c r="K290" i="6"/>
  <c r="J290" i="6"/>
  <c r="L288" i="6"/>
  <c r="K288" i="6"/>
  <c r="J288" i="6"/>
  <c r="I288" i="6"/>
  <c r="I287" i="6" s="1"/>
  <c r="L287" i="6"/>
  <c r="K287" i="6"/>
  <c r="J287" i="6"/>
  <c r="L285" i="6"/>
  <c r="K285" i="6"/>
  <c r="J285" i="6"/>
  <c r="I285" i="6"/>
  <c r="I284" i="6" s="1"/>
  <c r="L284" i="6"/>
  <c r="K284" i="6"/>
  <c r="J284" i="6"/>
  <c r="L281" i="6"/>
  <c r="K281" i="6"/>
  <c r="J281" i="6"/>
  <c r="I281" i="6"/>
  <c r="I280" i="6" s="1"/>
  <c r="L280" i="6"/>
  <c r="K280" i="6"/>
  <c r="J280" i="6"/>
  <c r="L277" i="6"/>
  <c r="K277" i="6"/>
  <c r="J277" i="6"/>
  <c r="I277" i="6"/>
  <c r="I276" i="6" s="1"/>
  <c r="L276" i="6"/>
  <c r="K276" i="6"/>
  <c r="J276" i="6"/>
  <c r="L273" i="6"/>
  <c r="K273" i="6"/>
  <c r="J273" i="6"/>
  <c r="I273" i="6"/>
  <c r="I272" i="6" s="1"/>
  <c r="L272" i="6"/>
  <c r="K272" i="6"/>
  <c r="J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L263" i="6"/>
  <c r="K263" i="6"/>
  <c r="J263" i="6"/>
  <c r="I263" i="6"/>
  <c r="L262" i="6"/>
  <c r="K262" i="6"/>
  <c r="J262" i="6"/>
  <c r="L259" i="6"/>
  <c r="K259" i="6"/>
  <c r="J259" i="6"/>
  <c r="I259" i="6"/>
  <c r="L258" i="6"/>
  <c r="K258" i="6"/>
  <c r="J258" i="6"/>
  <c r="I258" i="6"/>
  <c r="L256" i="6"/>
  <c r="K256" i="6"/>
  <c r="J256" i="6"/>
  <c r="I256" i="6"/>
  <c r="I255" i="6" s="1"/>
  <c r="L255" i="6"/>
  <c r="K255" i="6"/>
  <c r="J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I244" i="6" s="1"/>
  <c r="L244" i="6"/>
  <c r="K244" i="6"/>
  <c r="J244" i="6"/>
  <c r="L241" i="6"/>
  <c r="K241" i="6"/>
  <c r="J241" i="6"/>
  <c r="I241" i="6"/>
  <c r="I240" i="6" s="1"/>
  <c r="L240" i="6"/>
  <c r="K240" i="6"/>
  <c r="J240" i="6"/>
  <c r="L237" i="6"/>
  <c r="K237" i="6"/>
  <c r="J237" i="6"/>
  <c r="I237" i="6"/>
  <c r="L234" i="6"/>
  <c r="K234" i="6"/>
  <c r="J234" i="6"/>
  <c r="I234" i="6"/>
  <c r="L232" i="6"/>
  <c r="K232" i="6"/>
  <c r="J232" i="6"/>
  <c r="I232" i="6"/>
  <c r="L231" i="6"/>
  <c r="K231" i="6"/>
  <c r="J231" i="6"/>
  <c r="I231" i="6"/>
  <c r="L230" i="6"/>
  <c r="K230" i="6"/>
  <c r="J230" i="6"/>
  <c r="L229" i="6"/>
  <c r="K229" i="6"/>
  <c r="J229" i="6"/>
  <c r="L225" i="6"/>
  <c r="K225" i="6"/>
  <c r="J225" i="6"/>
  <c r="I225" i="6"/>
  <c r="I224" i="6" s="1"/>
  <c r="I223" i="6" s="1"/>
  <c r="L224" i="6"/>
  <c r="K224" i="6"/>
  <c r="J224" i="6"/>
  <c r="L223" i="6"/>
  <c r="K223" i="6"/>
  <c r="J223" i="6"/>
  <c r="L221" i="6"/>
  <c r="K221" i="6"/>
  <c r="J221" i="6"/>
  <c r="I221" i="6"/>
  <c r="I220" i="6" s="1"/>
  <c r="I219" i="6" s="1"/>
  <c r="L220" i="6"/>
  <c r="K220" i="6"/>
  <c r="J220" i="6"/>
  <c r="L219" i="6"/>
  <c r="K219" i="6"/>
  <c r="J219" i="6"/>
  <c r="L212" i="6"/>
  <c r="K212" i="6"/>
  <c r="J212" i="6"/>
  <c r="I212" i="6"/>
  <c r="I211" i="6" s="1"/>
  <c r="I207" i="6" s="1"/>
  <c r="L211" i="6"/>
  <c r="K211" i="6"/>
  <c r="J211" i="6"/>
  <c r="L209" i="6"/>
  <c r="K209" i="6"/>
  <c r="J209" i="6"/>
  <c r="I209" i="6"/>
  <c r="L208" i="6"/>
  <c r="K208" i="6"/>
  <c r="J208" i="6"/>
  <c r="I208" i="6"/>
  <c r="L207" i="6"/>
  <c r="K207" i="6"/>
  <c r="J207" i="6"/>
  <c r="L202" i="6"/>
  <c r="K202" i="6"/>
  <c r="J202" i="6"/>
  <c r="I202" i="6"/>
  <c r="I201" i="6" s="1"/>
  <c r="I200" i="6" s="1"/>
  <c r="L201" i="6"/>
  <c r="K201" i="6"/>
  <c r="J201" i="6"/>
  <c r="L200" i="6"/>
  <c r="K200" i="6"/>
  <c r="J200" i="6"/>
  <c r="L198" i="6"/>
  <c r="K198" i="6"/>
  <c r="J198" i="6"/>
  <c r="I198" i="6"/>
  <c r="L197" i="6"/>
  <c r="K197" i="6"/>
  <c r="J197" i="6"/>
  <c r="I197" i="6"/>
  <c r="L193" i="6"/>
  <c r="K193" i="6"/>
  <c r="J193" i="6"/>
  <c r="I193" i="6"/>
  <c r="I192" i="6" s="1"/>
  <c r="L192" i="6"/>
  <c r="K192" i="6"/>
  <c r="J192" i="6"/>
  <c r="L188" i="6"/>
  <c r="K188" i="6"/>
  <c r="J188" i="6"/>
  <c r="I188" i="6"/>
  <c r="I187" i="6" s="1"/>
  <c r="L187" i="6"/>
  <c r="K187" i="6"/>
  <c r="J187" i="6"/>
  <c r="L183" i="6"/>
  <c r="K183" i="6"/>
  <c r="J183" i="6"/>
  <c r="I183" i="6"/>
  <c r="L182" i="6"/>
  <c r="K182" i="6"/>
  <c r="J182" i="6"/>
  <c r="I182" i="6"/>
  <c r="L180" i="6"/>
  <c r="K180" i="6"/>
  <c r="J180" i="6"/>
  <c r="I180" i="6"/>
  <c r="I179" i="6" s="1"/>
  <c r="L179" i="6"/>
  <c r="K179" i="6"/>
  <c r="J179" i="6"/>
  <c r="L178" i="6"/>
  <c r="K178" i="6"/>
  <c r="J178" i="6"/>
  <c r="L177" i="6"/>
  <c r="K177" i="6"/>
  <c r="J177" i="6"/>
  <c r="L176" i="6"/>
  <c r="K176" i="6"/>
  <c r="J176" i="6"/>
  <c r="L172" i="6"/>
  <c r="K172" i="6"/>
  <c r="J172" i="6"/>
  <c r="I172" i="6"/>
  <c r="L171" i="6"/>
  <c r="K171" i="6"/>
  <c r="J171" i="6"/>
  <c r="I171" i="6"/>
  <c r="L167" i="6"/>
  <c r="K167" i="6"/>
  <c r="J167" i="6"/>
  <c r="I167" i="6"/>
  <c r="I166" i="6" s="1"/>
  <c r="I165" i="6" s="1"/>
  <c r="L166" i="6"/>
  <c r="K166" i="6"/>
  <c r="J166" i="6"/>
  <c r="L165" i="6"/>
  <c r="K165" i="6"/>
  <c r="J165" i="6"/>
  <c r="L163" i="6"/>
  <c r="K163" i="6"/>
  <c r="J163" i="6"/>
  <c r="I163" i="6"/>
  <c r="I162" i="6" s="1"/>
  <c r="I161" i="6" s="1"/>
  <c r="I160" i="6" s="1"/>
  <c r="L162" i="6"/>
  <c r="K162" i="6"/>
  <c r="J162" i="6"/>
  <c r="L161" i="6"/>
  <c r="K161" i="6"/>
  <c r="J161" i="6"/>
  <c r="L160" i="6"/>
  <c r="K160" i="6"/>
  <c r="J160" i="6"/>
  <c r="L158" i="6"/>
  <c r="K158" i="6"/>
  <c r="J158" i="6"/>
  <c r="I158" i="6"/>
  <c r="I157" i="6" s="1"/>
  <c r="L157" i="6"/>
  <c r="K157" i="6"/>
  <c r="J157" i="6"/>
  <c r="L153" i="6"/>
  <c r="K153" i="6"/>
  <c r="J153" i="6"/>
  <c r="I153" i="6"/>
  <c r="I152" i="6" s="1"/>
  <c r="L152" i="6"/>
  <c r="K152" i="6"/>
  <c r="J152" i="6"/>
  <c r="L151" i="6"/>
  <c r="K151" i="6"/>
  <c r="J151" i="6"/>
  <c r="L150" i="6"/>
  <c r="K150" i="6"/>
  <c r="J150" i="6"/>
  <c r="L147" i="6"/>
  <c r="K147" i="6"/>
  <c r="J147" i="6"/>
  <c r="I147" i="6"/>
  <c r="I146" i="6" s="1"/>
  <c r="I145" i="6" s="1"/>
  <c r="L146" i="6"/>
  <c r="K146" i="6"/>
  <c r="J146" i="6"/>
  <c r="L145" i="6"/>
  <c r="K145" i="6"/>
  <c r="J145" i="6"/>
  <c r="L143" i="6"/>
  <c r="K143" i="6"/>
  <c r="J143" i="6"/>
  <c r="I143" i="6"/>
  <c r="I142" i="6" s="1"/>
  <c r="L142" i="6"/>
  <c r="K142" i="6"/>
  <c r="J142" i="6"/>
  <c r="L139" i="6"/>
  <c r="K139" i="6"/>
  <c r="J139" i="6"/>
  <c r="I139" i="6"/>
  <c r="I138" i="6" s="1"/>
  <c r="I137" i="6" s="1"/>
  <c r="L138" i="6"/>
  <c r="K138" i="6"/>
  <c r="J138" i="6"/>
  <c r="L137" i="6"/>
  <c r="K137" i="6"/>
  <c r="J137" i="6"/>
  <c r="L134" i="6"/>
  <c r="K134" i="6"/>
  <c r="J134" i="6"/>
  <c r="I134" i="6"/>
  <c r="I133" i="6" s="1"/>
  <c r="I132" i="6" s="1"/>
  <c r="L133" i="6"/>
  <c r="K133" i="6"/>
  <c r="J133" i="6"/>
  <c r="L132" i="6"/>
  <c r="K132" i="6"/>
  <c r="J132" i="6"/>
  <c r="L131" i="6"/>
  <c r="K131" i="6"/>
  <c r="J131" i="6"/>
  <c r="L129" i="6"/>
  <c r="K129" i="6"/>
  <c r="J129" i="6"/>
  <c r="I129" i="6"/>
  <c r="I128" i="6" s="1"/>
  <c r="I127" i="6" s="1"/>
  <c r="L128" i="6"/>
  <c r="K128" i="6"/>
  <c r="J128" i="6"/>
  <c r="L127" i="6"/>
  <c r="K127" i="6"/>
  <c r="J127" i="6"/>
  <c r="L125" i="6"/>
  <c r="K125" i="6"/>
  <c r="J125" i="6"/>
  <c r="J124" i="6" s="1"/>
  <c r="J123" i="6" s="1"/>
  <c r="I125" i="6"/>
  <c r="I124" i="6" s="1"/>
  <c r="I123" i="6" s="1"/>
  <c r="L124" i="6"/>
  <c r="K124" i="6"/>
  <c r="L123" i="6"/>
  <c r="K123" i="6"/>
  <c r="L121" i="6"/>
  <c r="K121" i="6"/>
  <c r="J121" i="6"/>
  <c r="J120" i="6" s="1"/>
  <c r="J119" i="6" s="1"/>
  <c r="I121" i="6"/>
  <c r="I120" i="6" s="1"/>
  <c r="I119" i="6" s="1"/>
  <c r="L120" i="6"/>
  <c r="K120" i="6"/>
  <c r="L119" i="6"/>
  <c r="K119" i="6"/>
  <c r="L117" i="6"/>
  <c r="K117" i="6"/>
  <c r="J117" i="6"/>
  <c r="I117" i="6"/>
  <c r="I116" i="6" s="1"/>
  <c r="I115" i="6" s="1"/>
  <c r="L116" i="6"/>
  <c r="K116" i="6"/>
  <c r="J116" i="6"/>
  <c r="J115" i="6" s="1"/>
  <c r="L115" i="6"/>
  <c r="K115" i="6"/>
  <c r="L112" i="6"/>
  <c r="K112" i="6"/>
  <c r="J112" i="6"/>
  <c r="J111" i="6" s="1"/>
  <c r="J110" i="6" s="1"/>
  <c r="J109" i="6" s="1"/>
  <c r="I112" i="6"/>
  <c r="I111" i="6" s="1"/>
  <c r="I110" i="6" s="1"/>
  <c r="L111" i="6"/>
  <c r="K111" i="6"/>
  <c r="L110" i="6"/>
  <c r="K110" i="6"/>
  <c r="L109" i="6"/>
  <c r="K109" i="6"/>
  <c r="L106" i="6"/>
  <c r="K106" i="6"/>
  <c r="J106" i="6"/>
  <c r="I106" i="6"/>
  <c r="I105" i="6" s="1"/>
  <c r="L105" i="6"/>
  <c r="K105" i="6"/>
  <c r="J105" i="6"/>
  <c r="L102" i="6"/>
  <c r="K102" i="6"/>
  <c r="J102" i="6"/>
  <c r="J101" i="6" s="1"/>
  <c r="J100" i="6" s="1"/>
  <c r="I102" i="6"/>
  <c r="I101" i="6" s="1"/>
  <c r="I100" i="6" s="1"/>
  <c r="L101" i="6"/>
  <c r="K101" i="6"/>
  <c r="L100" i="6"/>
  <c r="K100" i="6"/>
  <c r="L97" i="6"/>
  <c r="K97" i="6"/>
  <c r="J97" i="6"/>
  <c r="J96" i="6" s="1"/>
  <c r="J95" i="6" s="1"/>
  <c r="I97" i="6"/>
  <c r="I96" i="6" s="1"/>
  <c r="I95" i="6" s="1"/>
  <c r="L96" i="6"/>
  <c r="K96" i="6"/>
  <c r="L95" i="6"/>
  <c r="K95" i="6"/>
  <c r="L92" i="6"/>
  <c r="K92" i="6"/>
  <c r="J92" i="6"/>
  <c r="J91" i="6" s="1"/>
  <c r="J90" i="6" s="1"/>
  <c r="J89" i="6" s="1"/>
  <c r="I92" i="6"/>
  <c r="I91" i="6" s="1"/>
  <c r="I90" i="6" s="1"/>
  <c r="I89" i="6" s="1"/>
  <c r="L91" i="6"/>
  <c r="K91" i="6"/>
  <c r="L90" i="6"/>
  <c r="K90" i="6"/>
  <c r="L89" i="6"/>
  <c r="K89" i="6"/>
  <c r="L85" i="6"/>
  <c r="K85" i="6"/>
  <c r="J85" i="6"/>
  <c r="J84" i="6" s="1"/>
  <c r="J83" i="6" s="1"/>
  <c r="J82" i="6" s="1"/>
  <c r="I85" i="6"/>
  <c r="L84" i="6"/>
  <c r="K84" i="6"/>
  <c r="I84" i="6"/>
  <c r="L83" i="6"/>
  <c r="K83" i="6"/>
  <c r="I83" i="6"/>
  <c r="I82" i="6" s="1"/>
  <c r="L82" i="6"/>
  <c r="K82" i="6"/>
  <c r="L80" i="6"/>
  <c r="K80" i="6"/>
  <c r="J80" i="6"/>
  <c r="J79" i="6" s="1"/>
  <c r="J78" i="6" s="1"/>
  <c r="I80" i="6"/>
  <c r="I79" i="6" s="1"/>
  <c r="I78" i="6" s="1"/>
  <c r="L79" i="6"/>
  <c r="K79" i="6"/>
  <c r="L78" i="6"/>
  <c r="K78" i="6"/>
  <c r="L74" i="6"/>
  <c r="K74" i="6"/>
  <c r="J74" i="6"/>
  <c r="J73" i="6" s="1"/>
  <c r="I74" i="6"/>
  <c r="I73" i="6" s="1"/>
  <c r="L73" i="6"/>
  <c r="K73" i="6"/>
  <c r="L69" i="6"/>
  <c r="K69" i="6"/>
  <c r="J69" i="6"/>
  <c r="J68" i="6" s="1"/>
  <c r="I69" i="6"/>
  <c r="L68" i="6"/>
  <c r="K68" i="6"/>
  <c r="I68" i="6"/>
  <c r="L64" i="6"/>
  <c r="K64" i="6"/>
  <c r="J64" i="6"/>
  <c r="J63" i="6" s="1"/>
  <c r="I64" i="6"/>
  <c r="I63" i="6" s="1"/>
  <c r="I62" i="6" s="1"/>
  <c r="I61" i="6" s="1"/>
  <c r="L63" i="6"/>
  <c r="K63" i="6"/>
  <c r="L62" i="6"/>
  <c r="K62" i="6"/>
  <c r="L61" i="6"/>
  <c r="K61" i="6"/>
  <c r="L45" i="6"/>
  <c r="K45" i="6"/>
  <c r="J45" i="6"/>
  <c r="J44" i="6" s="1"/>
  <c r="J43" i="6" s="1"/>
  <c r="J42" i="6" s="1"/>
  <c r="I45" i="6"/>
  <c r="I44" i="6" s="1"/>
  <c r="I43" i="6" s="1"/>
  <c r="I42" i="6" s="1"/>
  <c r="L44" i="6"/>
  <c r="K44" i="6"/>
  <c r="L43" i="6"/>
  <c r="K43" i="6"/>
  <c r="L42" i="6"/>
  <c r="K42" i="6"/>
  <c r="L40" i="6"/>
  <c r="K40" i="6"/>
  <c r="J40" i="6"/>
  <c r="I40" i="6"/>
  <c r="I39" i="6" s="1"/>
  <c r="I38" i="6" s="1"/>
  <c r="L39" i="6"/>
  <c r="K39" i="6"/>
  <c r="J39" i="6"/>
  <c r="J38" i="6" s="1"/>
  <c r="L38" i="6"/>
  <c r="K38" i="6"/>
  <c r="L36" i="6"/>
  <c r="K36" i="6"/>
  <c r="J36" i="6"/>
  <c r="I36" i="6"/>
  <c r="L34" i="6"/>
  <c r="K34" i="6"/>
  <c r="J34" i="6"/>
  <c r="J33" i="6" s="1"/>
  <c r="J32" i="6" s="1"/>
  <c r="J31" i="6" s="1"/>
  <c r="I34" i="6"/>
  <c r="I33" i="6" s="1"/>
  <c r="I32" i="6" s="1"/>
  <c r="I31" i="6" s="1"/>
  <c r="L33" i="6"/>
  <c r="K33" i="6"/>
  <c r="L32" i="6"/>
  <c r="K32" i="6"/>
  <c r="L31" i="6"/>
  <c r="K31" i="6"/>
  <c r="L30" i="6"/>
  <c r="L359" i="6" s="1"/>
  <c r="K30" i="6"/>
  <c r="K359" i="6" s="1"/>
  <c r="L356" i="5"/>
  <c r="K356" i="5"/>
  <c r="J356" i="5"/>
  <c r="I356" i="5"/>
  <c r="I355" i="5" s="1"/>
  <c r="L355" i="5"/>
  <c r="K355" i="5"/>
  <c r="J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L349" i="5"/>
  <c r="K349" i="5"/>
  <c r="J349" i="5"/>
  <c r="I349" i="5"/>
  <c r="L346" i="5"/>
  <c r="K346" i="5"/>
  <c r="J346" i="5"/>
  <c r="I346" i="5"/>
  <c r="I345" i="5" s="1"/>
  <c r="L345" i="5"/>
  <c r="K345" i="5"/>
  <c r="J345" i="5"/>
  <c r="L342" i="5"/>
  <c r="K342" i="5"/>
  <c r="J342" i="5"/>
  <c r="I342" i="5"/>
  <c r="I341" i="5" s="1"/>
  <c r="L341" i="5"/>
  <c r="K341" i="5"/>
  <c r="J341" i="5"/>
  <c r="L338" i="5"/>
  <c r="K338" i="5"/>
  <c r="J338" i="5"/>
  <c r="I338" i="5"/>
  <c r="I337" i="5" s="1"/>
  <c r="L337" i="5"/>
  <c r="K337" i="5"/>
  <c r="J337" i="5"/>
  <c r="L334" i="5"/>
  <c r="K334" i="5"/>
  <c r="J334" i="5"/>
  <c r="I334" i="5"/>
  <c r="L331" i="5"/>
  <c r="K331" i="5"/>
  <c r="J331" i="5"/>
  <c r="I331" i="5"/>
  <c r="L329" i="5"/>
  <c r="K329" i="5"/>
  <c r="J329" i="5"/>
  <c r="I329" i="5"/>
  <c r="L328" i="5"/>
  <c r="K328" i="5"/>
  <c r="J328" i="5"/>
  <c r="I328" i="5"/>
  <c r="I327" i="5" s="1"/>
  <c r="L327" i="5"/>
  <c r="K327" i="5"/>
  <c r="J327" i="5"/>
  <c r="L324" i="5"/>
  <c r="K324" i="5"/>
  <c r="J324" i="5"/>
  <c r="I324" i="5"/>
  <c r="L323" i="5"/>
  <c r="K323" i="5"/>
  <c r="J323" i="5"/>
  <c r="I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I317" i="5" s="1"/>
  <c r="L317" i="5"/>
  <c r="K317" i="5"/>
  <c r="J317" i="5"/>
  <c r="L314" i="5"/>
  <c r="K314" i="5"/>
  <c r="J314" i="5"/>
  <c r="I314" i="5"/>
  <c r="I313" i="5" s="1"/>
  <c r="L313" i="5"/>
  <c r="K313" i="5"/>
  <c r="J313" i="5"/>
  <c r="L310" i="5"/>
  <c r="K310" i="5"/>
  <c r="J310" i="5"/>
  <c r="I310" i="5"/>
  <c r="I309" i="5" s="1"/>
  <c r="L309" i="5"/>
  <c r="K309" i="5"/>
  <c r="J309" i="5"/>
  <c r="L306" i="5"/>
  <c r="K306" i="5"/>
  <c r="J306" i="5"/>
  <c r="I306" i="5"/>
  <c r="I305" i="5" s="1"/>
  <c r="L305" i="5"/>
  <c r="K305" i="5"/>
  <c r="J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5" i="5"/>
  <c r="K295" i="5"/>
  <c r="J295" i="5"/>
  <c r="L294" i="5"/>
  <c r="K294" i="5"/>
  <c r="J294" i="5"/>
  <c r="L291" i="5"/>
  <c r="K291" i="5"/>
  <c r="J291" i="5"/>
  <c r="I291" i="5"/>
  <c r="I290" i="5" s="1"/>
  <c r="L290" i="5"/>
  <c r="K290" i="5"/>
  <c r="J290" i="5"/>
  <c r="L288" i="5"/>
  <c r="K288" i="5"/>
  <c r="J288" i="5"/>
  <c r="I288" i="5"/>
  <c r="I287" i="5" s="1"/>
  <c r="L287" i="5"/>
  <c r="K287" i="5"/>
  <c r="J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I280" i="5" s="1"/>
  <c r="L280" i="5"/>
  <c r="K280" i="5"/>
  <c r="J280" i="5"/>
  <c r="L277" i="5"/>
  <c r="K277" i="5"/>
  <c r="J277" i="5"/>
  <c r="I277" i="5"/>
  <c r="I276" i="5" s="1"/>
  <c r="L276" i="5"/>
  <c r="K276" i="5"/>
  <c r="J276" i="5"/>
  <c r="L273" i="5"/>
  <c r="K273" i="5"/>
  <c r="J273" i="5"/>
  <c r="I273" i="5"/>
  <c r="I272" i="5" s="1"/>
  <c r="L272" i="5"/>
  <c r="K272" i="5"/>
  <c r="J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I263" i="5" s="1"/>
  <c r="I262" i="5" s="1"/>
  <c r="L263" i="5"/>
  <c r="K263" i="5"/>
  <c r="J263" i="5"/>
  <c r="L262" i="5"/>
  <c r="K262" i="5"/>
  <c r="J262" i="5"/>
  <c r="L259" i="5"/>
  <c r="K259" i="5"/>
  <c r="J259" i="5"/>
  <c r="I259" i="5"/>
  <c r="I258" i="5" s="1"/>
  <c r="L258" i="5"/>
  <c r="K258" i="5"/>
  <c r="J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I252" i="5" s="1"/>
  <c r="L252" i="5"/>
  <c r="K252" i="5"/>
  <c r="J252" i="5"/>
  <c r="L249" i="5"/>
  <c r="K249" i="5"/>
  <c r="J249" i="5"/>
  <c r="I249" i="5"/>
  <c r="I248" i="5" s="1"/>
  <c r="L248" i="5"/>
  <c r="K248" i="5"/>
  <c r="J248" i="5"/>
  <c r="L245" i="5"/>
  <c r="K245" i="5"/>
  <c r="J245" i="5"/>
  <c r="I245" i="5"/>
  <c r="I244" i="5" s="1"/>
  <c r="L244" i="5"/>
  <c r="K244" i="5"/>
  <c r="J244" i="5"/>
  <c r="L241" i="5"/>
  <c r="K241" i="5"/>
  <c r="J241" i="5"/>
  <c r="I241" i="5"/>
  <c r="I240" i="5" s="1"/>
  <c r="L240" i="5"/>
  <c r="K240" i="5"/>
  <c r="J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I231" i="5" s="1"/>
  <c r="L231" i="5"/>
  <c r="K231" i="5"/>
  <c r="J231" i="5"/>
  <c r="L230" i="5"/>
  <c r="K230" i="5"/>
  <c r="J230" i="5"/>
  <c r="L229" i="5"/>
  <c r="K229" i="5"/>
  <c r="J229" i="5"/>
  <c r="L225" i="5"/>
  <c r="K225" i="5"/>
  <c r="J225" i="5"/>
  <c r="I225" i="5"/>
  <c r="I224" i="5" s="1"/>
  <c r="I223" i="5" s="1"/>
  <c r="L224" i="5"/>
  <c r="K224" i="5"/>
  <c r="J224" i="5"/>
  <c r="L223" i="5"/>
  <c r="K223" i="5"/>
  <c r="J223" i="5"/>
  <c r="L221" i="5"/>
  <c r="K221" i="5"/>
  <c r="J221" i="5"/>
  <c r="I221" i="5"/>
  <c r="I220" i="5" s="1"/>
  <c r="I219" i="5" s="1"/>
  <c r="L220" i="5"/>
  <c r="K220" i="5"/>
  <c r="J220" i="5"/>
  <c r="L219" i="5"/>
  <c r="K219" i="5"/>
  <c r="J219" i="5"/>
  <c r="L212" i="5"/>
  <c r="K212" i="5"/>
  <c r="J212" i="5"/>
  <c r="I212" i="5"/>
  <c r="I211" i="5" s="1"/>
  <c r="L211" i="5"/>
  <c r="K211" i="5"/>
  <c r="J211" i="5"/>
  <c r="L209" i="5"/>
  <c r="K209" i="5"/>
  <c r="J209" i="5"/>
  <c r="I209" i="5"/>
  <c r="I208" i="5" s="1"/>
  <c r="L208" i="5"/>
  <c r="K208" i="5"/>
  <c r="J208" i="5"/>
  <c r="L207" i="5"/>
  <c r="K207" i="5"/>
  <c r="J207" i="5"/>
  <c r="L202" i="5"/>
  <c r="K202" i="5"/>
  <c r="J202" i="5"/>
  <c r="I202" i="5"/>
  <c r="I201" i="5" s="1"/>
  <c r="I200" i="5" s="1"/>
  <c r="L201" i="5"/>
  <c r="K201" i="5"/>
  <c r="J201" i="5"/>
  <c r="L200" i="5"/>
  <c r="K200" i="5"/>
  <c r="J200" i="5"/>
  <c r="L198" i="5"/>
  <c r="K198" i="5"/>
  <c r="J198" i="5"/>
  <c r="I198" i="5"/>
  <c r="L197" i="5"/>
  <c r="K197" i="5"/>
  <c r="J197" i="5"/>
  <c r="I197" i="5"/>
  <c r="L193" i="5"/>
  <c r="K193" i="5"/>
  <c r="J193" i="5"/>
  <c r="I193" i="5"/>
  <c r="I192" i="5" s="1"/>
  <c r="L192" i="5"/>
  <c r="K192" i="5"/>
  <c r="J192" i="5"/>
  <c r="L188" i="5"/>
  <c r="K188" i="5"/>
  <c r="J188" i="5"/>
  <c r="I188" i="5"/>
  <c r="I187" i="5" s="1"/>
  <c r="L187" i="5"/>
  <c r="K187" i="5"/>
  <c r="J187" i="5"/>
  <c r="L183" i="5"/>
  <c r="K183" i="5"/>
  <c r="J183" i="5"/>
  <c r="I183" i="5"/>
  <c r="I182" i="5" s="1"/>
  <c r="L182" i="5"/>
  <c r="K182" i="5"/>
  <c r="J182" i="5"/>
  <c r="L180" i="5"/>
  <c r="K180" i="5"/>
  <c r="J180" i="5"/>
  <c r="I180" i="5"/>
  <c r="I179" i="5" s="1"/>
  <c r="L179" i="5"/>
  <c r="K179" i="5"/>
  <c r="J179" i="5"/>
  <c r="L178" i="5"/>
  <c r="K178" i="5"/>
  <c r="J178" i="5"/>
  <c r="L177" i="5"/>
  <c r="K177" i="5"/>
  <c r="J177" i="5"/>
  <c r="L176" i="5"/>
  <c r="K176" i="5"/>
  <c r="J176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K166" i="5"/>
  <c r="J166" i="5"/>
  <c r="L165" i="5"/>
  <c r="K165" i="5"/>
  <c r="J165" i="5"/>
  <c r="L163" i="5"/>
  <c r="K163" i="5"/>
  <c r="J163" i="5"/>
  <c r="I163" i="5"/>
  <c r="I162" i="5" s="1"/>
  <c r="I161" i="5" s="1"/>
  <c r="L162" i="5"/>
  <c r="K162" i="5"/>
  <c r="J162" i="5"/>
  <c r="L161" i="5"/>
  <c r="K161" i="5"/>
  <c r="J161" i="5"/>
  <c r="L160" i="5"/>
  <c r="K160" i="5"/>
  <c r="J160" i="5"/>
  <c r="L158" i="5"/>
  <c r="K158" i="5"/>
  <c r="J158" i="5"/>
  <c r="I158" i="5"/>
  <c r="I157" i="5" s="1"/>
  <c r="L157" i="5"/>
  <c r="K157" i="5"/>
  <c r="J157" i="5"/>
  <c r="L153" i="5"/>
  <c r="K153" i="5"/>
  <c r="J153" i="5"/>
  <c r="I153" i="5"/>
  <c r="I152" i="5" s="1"/>
  <c r="L152" i="5"/>
  <c r="K152" i="5"/>
  <c r="J152" i="5"/>
  <c r="L151" i="5"/>
  <c r="K151" i="5"/>
  <c r="J151" i="5"/>
  <c r="L150" i="5"/>
  <c r="K150" i="5"/>
  <c r="J150" i="5"/>
  <c r="L147" i="5"/>
  <c r="K147" i="5"/>
  <c r="J147" i="5"/>
  <c r="I147" i="5"/>
  <c r="I146" i="5" s="1"/>
  <c r="I145" i="5" s="1"/>
  <c r="L146" i="5"/>
  <c r="K146" i="5"/>
  <c r="J146" i="5"/>
  <c r="L145" i="5"/>
  <c r="K145" i="5"/>
  <c r="J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K138" i="5"/>
  <c r="J138" i="5"/>
  <c r="L137" i="5"/>
  <c r="K137" i="5"/>
  <c r="J137" i="5"/>
  <c r="L134" i="5"/>
  <c r="K134" i="5"/>
  <c r="J134" i="5"/>
  <c r="I134" i="5"/>
  <c r="I133" i="5" s="1"/>
  <c r="I132" i="5" s="1"/>
  <c r="L133" i="5"/>
  <c r="K133" i="5"/>
  <c r="J133" i="5"/>
  <c r="L132" i="5"/>
  <c r="K132" i="5"/>
  <c r="J132" i="5"/>
  <c r="L131" i="5"/>
  <c r="K131" i="5"/>
  <c r="J131" i="5"/>
  <c r="L129" i="5"/>
  <c r="K129" i="5"/>
  <c r="J129" i="5"/>
  <c r="I129" i="5"/>
  <c r="I128" i="5" s="1"/>
  <c r="I127" i="5" s="1"/>
  <c r="L128" i="5"/>
  <c r="K128" i="5"/>
  <c r="J128" i="5"/>
  <c r="L127" i="5"/>
  <c r="K127" i="5"/>
  <c r="J127" i="5"/>
  <c r="L125" i="5"/>
  <c r="K125" i="5"/>
  <c r="J125" i="5"/>
  <c r="I125" i="5"/>
  <c r="I124" i="5" s="1"/>
  <c r="I123" i="5" s="1"/>
  <c r="L124" i="5"/>
  <c r="K124" i="5"/>
  <c r="J124" i="5"/>
  <c r="L123" i="5"/>
  <c r="K123" i="5"/>
  <c r="J123" i="5"/>
  <c r="L121" i="5"/>
  <c r="K121" i="5"/>
  <c r="J121" i="5"/>
  <c r="I121" i="5"/>
  <c r="I120" i="5" s="1"/>
  <c r="I119" i="5" s="1"/>
  <c r="L120" i="5"/>
  <c r="K120" i="5"/>
  <c r="J120" i="5"/>
  <c r="L119" i="5"/>
  <c r="K119" i="5"/>
  <c r="J119" i="5"/>
  <c r="L117" i="5"/>
  <c r="K117" i="5"/>
  <c r="J117" i="5"/>
  <c r="I117" i="5"/>
  <c r="I116" i="5" s="1"/>
  <c r="I115" i="5" s="1"/>
  <c r="L116" i="5"/>
  <c r="K116" i="5"/>
  <c r="J116" i="5"/>
  <c r="L115" i="5"/>
  <c r="K115" i="5"/>
  <c r="J115" i="5"/>
  <c r="L112" i="5"/>
  <c r="K112" i="5"/>
  <c r="J112" i="5"/>
  <c r="I112" i="5"/>
  <c r="I111" i="5" s="1"/>
  <c r="I110" i="5" s="1"/>
  <c r="I109" i="5" s="1"/>
  <c r="L111" i="5"/>
  <c r="K111" i="5"/>
  <c r="J111" i="5"/>
  <c r="L110" i="5"/>
  <c r="K110" i="5"/>
  <c r="J110" i="5"/>
  <c r="L109" i="5"/>
  <c r="K109" i="5"/>
  <c r="J109" i="5"/>
  <c r="L106" i="5"/>
  <c r="K106" i="5"/>
  <c r="J106" i="5"/>
  <c r="I106" i="5"/>
  <c r="I105" i="5" s="1"/>
  <c r="L105" i="5"/>
  <c r="K105" i="5"/>
  <c r="J105" i="5"/>
  <c r="L102" i="5"/>
  <c r="K102" i="5"/>
  <c r="J102" i="5"/>
  <c r="I102" i="5"/>
  <c r="I101" i="5" s="1"/>
  <c r="I100" i="5" s="1"/>
  <c r="L101" i="5"/>
  <c r="K101" i="5"/>
  <c r="J101" i="5"/>
  <c r="L100" i="5"/>
  <c r="K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I91" i="5" s="1"/>
  <c r="I90" i="5" s="1"/>
  <c r="I89" i="5" s="1"/>
  <c r="L91" i="5"/>
  <c r="K91" i="5"/>
  <c r="J91" i="5"/>
  <c r="L90" i="5"/>
  <c r="K90" i="5"/>
  <c r="J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L63" i="5"/>
  <c r="K63" i="5"/>
  <c r="J63" i="5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I39" i="5" s="1"/>
  <c r="I38" i="5" s="1"/>
  <c r="L39" i="5"/>
  <c r="K39" i="5"/>
  <c r="J39" i="5"/>
  <c r="L38" i="5"/>
  <c r="K38" i="5"/>
  <c r="J38" i="5"/>
  <c r="L36" i="5"/>
  <c r="K36" i="5"/>
  <c r="J36" i="5"/>
  <c r="I36" i="5"/>
  <c r="L34" i="5"/>
  <c r="K34" i="5"/>
  <c r="J34" i="5"/>
  <c r="I34" i="5"/>
  <c r="I33" i="5" s="1"/>
  <c r="I32" i="5" s="1"/>
  <c r="L33" i="5"/>
  <c r="K33" i="5"/>
  <c r="J33" i="5"/>
  <c r="L32" i="5"/>
  <c r="K32" i="5"/>
  <c r="J32" i="5"/>
  <c r="L31" i="5"/>
  <c r="K31" i="5"/>
  <c r="J31" i="5"/>
  <c r="L30" i="5"/>
  <c r="L359" i="5" s="1"/>
  <c r="K30" i="5"/>
  <c r="K359" i="5" s="1"/>
  <c r="J30" i="5"/>
  <c r="J359" i="5" s="1"/>
  <c r="L356" i="4"/>
  <c r="K356" i="4"/>
  <c r="J356" i="4"/>
  <c r="I356" i="4"/>
  <c r="L355" i="4"/>
  <c r="K355" i="4"/>
  <c r="J355" i="4"/>
  <c r="I355" i="4"/>
  <c r="L353" i="4"/>
  <c r="K353" i="4"/>
  <c r="J353" i="4"/>
  <c r="I353" i="4"/>
  <c r="I352" i="4" s="1"/>
  <c r="L352" i="4"/>
  <c r="K352" i="4"/>
  <c r="J352" i="4"/>
  <c r="L350" i="4"/>
  <c r="K350" i="4"/>
  <c r="J350" i="4"/>
  <c r="I350" i="4"/>
  <c r="I349" i="4" s="1"/>
  <c r="L349" i="4"/>
  <c r="K349" i="4"/>
  <c r="J349" i="4"/>
  <c r="L346" i="4"/>
  <c r="K346" i="4"/>
  <c r="J346" i="4"/>
  <c r="I346" i="4"/>
  <c r="I345" i="4" s="1"/>
  <c r="L345" i="4"/>
  <c r="K345" i="4"/>
  <c r="J345" i="4"/>
  <c r="L342" i="4"/>
  <c r="K342" i="4"/>
  <c r="J342" i="4"/>
  <c r="I342" i="4"/>
  <c r="I341" i="4" s="1"/>
  <c r="L341" i="4"/>
  <c r="K341" i="4"/>
  <c r="J341" i="4"/>
  <c r="L338" i="4"/>
  <c r="K338" i="4"/>
  <c r="J338" i="4"/>
  <c r="I338" i="4"/>
  <c r="I337" i="4" s="1"/>
  <c r="L337" i="4"/>
  <c r="K337" i="4"/>
  <c r="J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I328" i="4" s="1"/>
  <c r="L328" i="4"/>
  <c r="K328" i="4"/>
  <c r="J328" i="4"/>
  <c r="L327" i="4"/>
  <c r="K327" i="4"/>
  <c r="J327" i="4"/>
  <c r="L324" i="4"/>
  <c r="K324" i="4"/>
  <c r="J324" i="4"/>
  <c r="I324" i="4"/>
  <c r="I323" i="4" s="1"/>
  <c r="L323" i="4"/>
  <c r="K323" i="4"/>
  <c r="J323" i="4"/>
  <c r="L321" i="4"/>
  <c r="K321" i="4"/>
  <c r="J321" i="4"/>
  <c r="I321" i="4"/>
  <c r="I320" i="4" s="1"/>
  <c r="L320" i="4"/>
  <c r="K320" i="4"/>
  <c r="J320" i="4"/>
  <c r="L318" i="4"/>
  <c r="K318" i="4"/>
  <c r="J318" i="4"/>
  <c r="I318" i="4"/>
  <c r="I317" i="4" s="1"/>
  <c r="L317" i="4"/>
  <c r="K317" i="4"/>
  <c r="J317" i="4"/>
  <c r="L314" i="4"/>
  <c r="K314" i="4"/>
  <c r="J314" i="4"/>
  <c r="I314" i="4"/>
  <c r="I313" i="4" s="1"/>
  <c r="L313" i="4"/>
  <c r="K313" i="4"/>
  <c r="J313" i="4"/>
  <c r="L310" i="4"/>
  <c r="K310" i="4"/>
  <c r="J310" i="4"/>
  <c r="I310" i="4"/>
  <c r="I309" i="4" s="1"/>
  <c r="L309" i="4"/>
  <c r="K309" i="4"/>
  <c r="J309" i="4"/>
  <c r="L306" i="4"/>
  <c r="K306" i="4"/>
  <c r="J306" i="4"/>
  <c r="I306" i="4"/>
  <c r="I305" i="4" s="1"/>
  <c r="L305" i="4"/>
  <c r="K305" i="4"/>
  <c r="J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L294" i="4"/>
  <c r="K294" i="4"/>
  <c r="J294" i="4"/>
  <c r="L291" i="4"/>
  <c r="K291" i="4"/>
  <c r="J291" i="4"/>
  <c r="I291" i="4"/>
  <c r="I290" i="4" s="1"/>
  <c r="L290" i="4"/>
  <c r="K290" i="4"/>
  <c r="J290" i="4"/>
  <c r="L288" i="4"/>
  <c r="K288" i="4"/>
  <c r="J288" i="4"/>
  <c r="I288" i="4"/>
  <c r="I287" i="4" s="1"/>
  <c r="L287" i="4"/>
  <c r="K287" i="4"/>
  <c r="J287" i="4"/>
  <c r="L285" i="4"/>
  <c r="K285" i="4"/>
  <c r="J285" i="4"/>
  <c r="I285" i="4"/>
  <c r="I284" i="4" s="1"/>
  <c r="L284" i="4"/>
  <c r="K284" i="4"/>
  <c r="J284" i="4"/>
  <c r="L281" i="4"/>
  <c r="K281" i="4"/>
  <c r="J281" i="4"/>
  <c r="I281" i="4"/>
  <c r="I280" i="4" s="1"/>
  <c r="L280" i="4"/>
  <c r="K280" i="4"/>
  <c r="J280" i="4"/>
  <c r="L277" i="4"/>
  <c r="K277" i="4"/>
  <c r="J277" i="4"/>
  <c r="I277" i="4"/>
  <c r="I276" i="4" s="1"/>
  <c r="L276" i="4"/>
  <c r="K276" i="4"/>
  <c r="J276" i="4"/>
  <c r="L273" i="4"/>
  <c r="K273" i="4"/>
  <c r="J273" i="4"/>
  <c r="I273" i="4"/>
  <c r="I272" i="4" s="1"/>
  <c r="L272" i="4"/>
  <c r="K272" i="4"/>
  <c r="J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I263" i="4" s="1"/>
  <c r="L263" i="4"/>
  <c r="K263" i="4"/>
  <c r="J263" i="4"/>
  <c r="L262" i="4"/>
  <c r="K262" i="4"/>
  <c r="J262" i="4"/>
  <c r="L259" i="4"/>
  <c r="K259" i="4"/>
  <c r="J259" i="4"/>
  <c r="I259" i="4"/>
  <c r="I258" i="4" s="1"/>
  <c r="L258" i="4"/>
  <c r="K258" i="4"/>
  <c r="J258" i="4"/>
  <c r="L256" i="4"/>
  <c r="K256" i="4"/>
  <c r="J256" i="4"/>
  <c r="I256" i="4"/>
  <c r="I255" i="4" s="1"/>
  <c r="L255" i="4"/>
  <c r="K255" i="4"/>
  <c r="J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L244" i="4"/>
  <c r="K244" i="4"/>
  <c r="J244" i="4"/>
  <c r="I244" i="4"/>
  <c r="L241" i="4"/>
  <c r="K241" i="4"/>
  <c r="J241" i="4"/>
  <c r="I241" i="4"/>
  <c r="I240" i="4" s="1"/>
  <c r="L240" i="4"/>
  <c r="K240" i="4"/>
  <c r="J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L229" i="4"/>
  <c r="K229" i="4"/>
  <c r="J229" i="4"/>
  <c r="L225" i="4"/>
  <c r="K225" i="4"/>
  <c r="J225" i="4"/>
  <c r="I225" i="4"/>
  <c r="I224" i="4" s="1"/>
  <c r="I223" i="4" s="1"/>
  <c r="L224" i="4"/>
  <c r="K224" i="4"/>
  <c r="J224" i="4"/>
  <c r="L223" i="4"/>
  <c r="K223" i="4"/>
  <c r="J223" i="4"/>
  <c r="L221" i="4"/>
  <c r="K221" i="4"/>
  <c r="J221" i="4"/>
  <c r="I221" i="4"/>
  <c r="I220" i="4" s="1"/>
  <c r="I219" i="4" s="1"/>
  <c r="L220" i="4"/>
  <c r="K220" i="4"/>
  <c r="J220" i="4"/>
  <c r="L219" i="4"/>
  <c r="K219" i="4"/>
  <c r="J219" i="4"/>
  <c r="L212" i="4"/>
  <c r="K212" i="4"/>
  <c r="J212" i="4"/>
  <c r="I212" i="4"/>
  <c r="I211" i="4" s="1"/>
  <c r="L211" i="4"/>
  <c r="K211" i="4"/>
  <c r="J211" i="4"/>
  <c r="L209" i="4"/>
  <c r="K209" i="4"/>
  <c r="J209" i="4"/>
  <c r="I209" i="4"/>
  <c r="L208" i="4"/>
  <c r="K208" i="4"/>
  <c r="J208" i="4"/>
  <c r="I208" i="4"/>
  <c r="L207" i="4"/>
  <c r="K207" i="4"/>
  <c r="J207" i="4"/>
  <c r="L202" i="4"/>
  <c r="K202" i="4"/>
  <c r="J202" i="4"/>
  <c r="I202" i="4"/>
  <c r="I201" i="4" s="1"/>
  <c r="I200" i="4" s="1"/>
  <c r="L201" i="4"/>
  <c r="K201" i="4"/>
  <c r="J201" i="4"/>
  <c r="L200" i="4"/>
  <c r="K200" i="4"/>
  <c r="J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L179" i="4"/>
  <c r="K179" i="4"/>
  <c r="J179" i="4"/>
  <c r="I179" i="4"/>
  <c r="I178" i="4" s="1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I165" i="4" s="1"/>
  <c r="L166" i="4"/>
  <c r="K166" i="4"/>
  <c r="J166" i="4"/>
  <c r="L165" i="4"/>
  <c r="K165" i="4"/>
  <c r="J165" i="4"/>
  <c r="L163" i="4"/>
  <c r="K163" i="4"/>
  <c r="J163" i="4"/>
  <c r="I163" i="4"/>
  <c r="I162" i="4" s="1"/>
  <c r="I161" i="4" s="1"/>
  <c r="L162" i="4"/>
  <c r="K162" i="4"/>
  <c r="J162" i="4"/>
  <c r="L161" i="4"/>
  <c r="K161" i="4"/>
  <c r="J161" i="4"/>
  <c r="L160" i="4"/>
  <c r="K160" i="4"/>
  <c r="J160" i="4"/>
  <c r="L158" i="4"/>
  <c r="K158" i="4"/>
  <c r="J158" i="4"/>
  <c r="I158" i="4"/>
  <c r="I157" i="4" s="1"/>
  <c r="L157" i="4"/>
  <c r="K157" i="4"/>
  <c r="J157" i="4"/>
  <c r="L153" i="4"/>
  <c r="K153" i="4"/>
  <c r="J153" i="4"/>
  <c r="I153" i="4"/>
  <c r="L152" i="4"/>
  <c r="K152" i="4"/>
  <c r="J152" i="4"/>
  <c r="I152" i="4"/>
  <c r="L151" i="4"/>
  <c r="K151" i="4"/>
  <c r="J151" i="4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J134" i="4"/>
  <c r="I134" i="4"/>
  <c r="I133" i="4" s="1"/>
  <c r="I132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I128" i="4" s="1"/>
  <c r="I127" i="4" s="1"/>
  <c r="L128" i="4"/>
  <c r="K128" i="4"/>
  <c r="J128" i="4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I111" i="4" s="1"/>
  <c r="I110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I63" i="4" s="1"/>
  <c r="I62" i="4" s="1"/>
  <c r="I61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J33" i="4"/>
  <c r="L32" i="4"/>
  <c r="K32" i="4"/>
  <c r="J32" i="4"/>
  <c r="L31" i="4"/>
  <c r="K31" i="4"/>
  <c r="J31" i="4"/>
  <c r="L30" i="4"/>
  <c r="L359" i="4" s="1"/>
  <c r="K30" i="4"/>
  <c r="K359" i="4" s="1"/>
  <c r="J30" i="4"/>
  <c r="J359" i="4" s="1"/>
  <c r="I109" i="6" l="1"/>
  <c r="I30" i="6" s="1"/>
  <c r="J62" i="6"/>
  <c r="J61" i="6" s="1"/>
  <c r="J30" i="6" s="1"/>
  <c r="J359" i="6" s="1"/>
  <c r="I230" i="6"/>
  <c r="I229" i="6" s="1"/>
  <c r="I131" i="6"/>
  <c r="I151" i="6"/>
  <c r="I150" i="6" s="1"/>
  <c r="I262" i="6"/>
  <c r="I295" i="6"/>
  <c r="I178" i="6"/>
  <c r="I177" i="6" s="1"/>
  <c r="I327" i="6"/>
  <c r="I131" i="5"/>
  <c r="I151" i="5"/>
  <c r="I150" i="5" s="1"/>
  <c r="I295" i="5"/>
  <c r="I294" i="5" s="1"/>
  <c r="I31" i="5"/>
  <c r="I62" i="5"/>
  <c r="I61" i="5" s="1"/>
  <c r="I178" i="5"/>
  <c r="I177" i="5" s="1"/>
  <c r="I165" i="5"/>
  <c r="I160" i="5" s="1"/>
  <c r="I207" i="5"/>
  <c r="I230" i="5"/>
  <c r="I229" i="5" s="1"/>
  <c r="I131" i="4"/>
  <c r="I262" i="4"/>
  <c r="I295" i="4"/>
  <c r="I327" i="4"/>
  <c r="I89" i="4"/>
  <c r="I30" i="4" s="1"/>
  <c r="I109" i="4"/>
  <c r="I151" i="4"/>
  <c r="I150" i="4" s="1"/>
  <c r="I160" i="4"/>
  <c r="I207" i="4"/>
  <c r="I177" i="4" s="1"/>
  <c r="I230" i="4"/>
  <c r="I229" i="4" s="1"/>
  <c r="L356" i="3"/>
  <c r="K356" i="3"/>
  <c r="J356" i="3"/>
  <c r="I356" i="3"/>
  <c r="L355" i="3"/>
  <c r="K355" i="3"/>
  <c r="J355" i="3"/>
  <c r="I355" i="3"/>
  <c r="L353" i="3"/>
  <c r="K353" i="3"/>
  <c r="J353" i="3"/>
  <c r="I353" i="3"/>
  <c r="L352" i="3"/>
  <c r="K352" i="3"/>
  <c r="J352" i="3"/>
  <c r="I352" i="3"/>
  <c r="L350" i="3"/>
  <c r="K350" i="3"/>
  <c r="J350" i="3"/>
  <c r="I350" i="3"/>
  <c r="L349" i="3"/>
  <c r="K349" i="3"/>
  <c r="J349" i="3"/>
  <c r="I349" i="3"/>
  <c r="L346" i="3"/>
  <c r="K346" i="3"/>
  <c r="J346" i="3"/>
  <c r="I346" i="3"/>
  <c r="I345" i="3" s="1"/>
  <c r="L345" i="3"/>
  <c r="K345" i="3"/>
  <c r="J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L329" i="3"/>
  <c r="K329" i="3"/>
  <c r="J329" i="3"/>
  <c r="I329" i="3"/>
  <c r="I328" i="3" s="1"/>
  <c r="L328" i="3"/>
  <c r="K328" i="3"/>
  <c r="J328" i="3"/>
  <c r="L327" i="3"/>
  <c r="K327" i="3"/>
  <c r="J327" i="3"/>
  <c r="L324" i="3"/>
  <c r="K324" i="3"/>
  <c r="J324" i="3"/>
  <c r="I324" i="3"/>
  <c r="I323" i="3" s="1"/>
  <c r="L323" i="3"/>
  <c r="K323" i="3"/>
  <c r="J323" i="3"/>
  <c r="L321" i="3"/>
  <c r="K321" i="3"/>
  <c r="J321" i="3"/>
  <c r="I321" i="3"/>
  <c r="I320" i="3" s="1"/>
  <c r="L320" i="3"/>
  <c r="K320" i="3"/>
  <c r="J320" i="3"/>
  <c r="L318" i="3"/>
  <c r="K318" i="3"/>
  <c r="J318" i="3"/>
  <c r="I318" i="3"/>
  <c r="I317" i="3" s="1"/>
  <c r="L317" i="3"/>
  <c r="K317" i="3"/>
  <c r="J317" i="3"/>
  <c r="L314" i="3"/>
  <c r="K314" i="3"/>
  <c r="J314" i="3"/>
  <c r="I314" i="3"/>
  <c r="I313" i="3" s="1"/>
  <c r="L313" i="3"/>
  <c r="K313" i="3"/>
  <c r="J313" i="3"/>
  <c r="L310" i="3"/>
  <c r="K310" i="3"/>
  <c r="J310" i="3"/>
  <c r="I310" i="3"/>
  <c r="I309" i="3" s="1"/>
  <c r="L309" i="3"/>
  <c r="K309" i="3"/>
  <c r="J309" i="3"/>
  <c r="L306" i="3"/>
  <c r="K306" i="3"/>
  <c r="J306" i="3"/>
  <c r="I306" i="3"/>
  <c r="I305" i="3" s="1"/>
  <c r="L305" i="3"/>
  <c r="K305" i="3"/>
  <c r="J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5" i="3"/>
  <c r="K295" i="3"/>
  <c r="J295" i="3"/>
  <c r="L294" i="3"/>
  <c r="K294" i="3"/>
  <c r="J294" i="3"/>
  <c r="L291" i="3"/>
  <c r="K291" i="3"/>
  <c r="J291" i="3"/>
  <c r="I291" i="3"/>
  <c r="I290" i="3" s="1"/>
  <c r="L290" i="3"/>
  <c r="K290" i="3"/>
  <c r="J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L284" i="3"/>
  <c r="K284" i="3"/>
  <c r="J284" i="3"/>
  <c r="I284" i="3"/>
  <c r="L281" i="3"/>
  <c r="K281" i="3"/>
  <c r="J281" i="3"/>
  <c r="I281" i="3"/>
  <c r="I280" i="3" s="1"/>
  <c r="L280" i="3"/>
  <c r="K280" i="3"/>
  <c r="J280" i="3"/>
  <c r="L277" i="3"/>
  <c r="K277" i="3"/>
  <c r="J277" i="3"/>
  <c r="I277" i="3"/>
  <c r="I276" i="3" s="1"/>
  <c r="L276" i="3"/>
  <c r="K276" i="3"/>
  <c r="J276" i="3"/>
  <c r="L273" i="3"/>
  <c r="K273" i="3"/>
  <c r="J273" i="3"/>
  <c r="I273" i="3"/>
  <c r="I272" i="3" s="1"/>
  <c r="L272" i="3"/>
  <c r="K272" i="3"/>
  <c r="J272" i="3"/>
  <c r="L269" i="3"/>
  <c r="K269" i="3"/>
  <c r="J269" i="3"/>
  <c r="I269" i="3"/>
  <c r="L266" i="3"/>
  <c r="K266" i="3"/>
  <c r="J266" i="3"/>
  <c r="I266" i="3"/>
  <c r="L264" i="3"/>
  <c r="K264" i="3"/>
  <c r="J264" i="3"/>
  <c r="I264" i="3"/>
  <c r="I263" i="3" s="1"/>
  <c r="L263" i="3"/>
  <c r="K263" i="3"/>
  <c r="J263" i="3"/>
  <c r="L262" i="3"/>
  <c r="K262" i="3"/>
  <c r="J262" i="3"/>
  <c r="L259" i="3"/>
  <c r="K259" i="3"/>
  <c r="J259" i="3"/>
  <c r="I259" i="3"/>
  <c r="L258" i="3"/>
  <c r="K258" i="3"/>
  <c r="J258" i="3"/>
  <c r="I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I249" i="3"/>
  <c r="I248" i="3" s="1"/>
  <c r="L248" i="3"/>
  <c r="K248" i="3"/>
  <c r="J248" i="3"/>
  <c r="L245" i="3"/>
  <c r="K245" i="3"/>
  <c r="J245" i="3"/>
  <c r="I245" i="3"/>
  <c r="I244" i="3" s="1"/>
  <c r="L244" i="3"/>
  <c r="K244" i="3"/>
  <c r="J244" i="3"/>
  <c r="L241" i="3"/>
  <c r="K241" i="3"/>
  <c r="J241" i="3"/>
  <c r="I241" i="3"/>
  <c r="I240" i="3" s="1"/>
  <c r="L240" i="3"/>
  <c r="K240" i="3"/>
  <c r="J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I231" i="3" s="1"/>
  <c r="I230" i="3" s="1"/>
  <c r="L231" i="3"/>
  <c r="K231" i="3"/>
  <c r="J231" i="3"/>
  <c r="L230" i="3"/>
  <c r="K230" i="3"/>
  <c r="J230" i="3"/>
  <c r="L229" i="3"/>
  <c r="K229" i="3"/>
  <c r="J229" i="3"/>
  <c r="L225" i="3"/>
  <c r="K225" i="3"/>
  <c r="J225" i="3"/>
  <c r="I225" i="3"/>
  <c r="I224" i="3" s="1"/>
  <c r="I223" i="3" s="1"/>
  <c r="L224" i="3"/>
  <c r="K224" i="3"/>
  <c r="J224" i="3"/>
  <c r="L223" i="3"/>
  <c r="K223" i="3"/>
  <c r="J223" i="3"/>
  <c r="L221" i="3"/>
  <c r="K221" i="3"/>
  <c r="J221" i="3"/>
  <c r="I221" i="3"/>
  <c r="L220" i="3"/>
  <c r="K220" i="3"/>
  <c r="J220" i="3"/>
  <c r="I220" i="3"/>
  <c r="I219" i="3" s="1"/>
  <c r="L219" i="3"/>
  <c r="K219" i="3"/>
  <c r="J219" i="3"/>
  <c r="L212" i="3"/>
  <c r="K212" i="3"/>
  <c r="J212" i="3"/>
  <c r="I212" i="3"/>
  <c r="I211" i="3" s="1"/>
  <c r="L211" i="3"/>
  <c r="K211" i="3"/>
  <c r="J211" i="3"/>
  <c r="L209" i="3"/>
  <c r="K209" i="3"/>
  <c r="J209" i="3"/>
  <c r="I209" i="3"/>
  <c r="I208" i="3" s="1"/>
  <c r="L208" i="3"/>
  <c r="K208" i="3"/>
  <c r="J208" i="3"/>
  <c r="L207" i="3"/>
  <c r="K207" i="3"/>
  <c r="J207" i="3"/>
  <c r="L202" i="3"/>
  <c r="K202" i="3"/>
  <c r="J202" i="3"/>
  <c r="I202" i="3"/>
  <c r="I201" i="3" s="1"/>
  <c r="I200" i="3" s="1"/>
  <c r="L201" i="3"/>
  <c r="K201" i="3"/>
  <c r="J201" i="3"/>
  <c r="L200" i="3"/>
  <c r="K200" i="3"/>
  <c r="J200" i="3"/>
  <c r="L198" i="3"/>
  <c r="K198" i="3"/>
  <c r="J198" i="3"/>
  <c r="I198" i="3"/>
  <c r="I197" i="3" s="1"/>
  <c r="L197" i="3"/>
  <c r="K197" i="3"/>
  <c r="J197" i="3"/>
  <c r="L193" i="3"/>
  <c r="K193" i="3"/>
  <c r="J193" i="3"/>
  <c r="I193" i="3"/>
  <c r="I192" i="3" s="1"/>
  <c r="L192" i="3"/>
  <c r="K192" i="3"/>
  <c r="J192" i="3"/>
  <c r="L188" i="3"/>
  <c r="K188" i="3"/>
  <c r="J188" i="3"/>
  <c r="I188" i="3"/>
  <c r="I187" i="3" s="1"/>
  <c r="L187" i="3"/>
  <c r="K187" i="3"/>
  <c r="J187" i="3"/>
  <c r="L183" i="3"/>
  <c r="K183" i="3"/>
  <c r="J183" i="3"/>
  <c r="I183" i="3"/>
  <c r="I182" i="3" s="1"/>
  <c r="L182" i="3"/>
  <c r="K182" i="3"/>
  <c r="J182" i="3"/>
  <c r="L180" i="3"/>
  <c r="K180" i="3"/>
  <c r="J180" i="3"/>
  <c r="I180" i="3"/>
  <c r="I179" i="3" s="1"/>
  <c r="L179" i="3"/>
  <c r="K179" i="3"/>
  <c r="J179" i="3"/>
  <c r="L178" i="3"/>
  <c r="K178" i="3"/>
  <c r="J178" i="3"/>
  <c r="L177" i="3"/>
  <c r="K177" i="3"/>
  <c r="J177" i="3"/>
  <c r="L176" i="3"/>
  <c r="K176" i="3"/>
  <c r="J176" i="3"/>
  <c r="L172" i="3"/>
  <c r="K172" i="3"/>
  <c r="J172" i="3"/>
  <c r="I172" i="3"/>
  <c r="I171" i="3" s="1"/>
  <c r="L171" i="3"/>
  <c r="K171" i="3"/>
  <c r="J171" i="3"/>
  <c r="L167" i="3"/>
  <c r="K167" i="3"/>
  <c r="J167" i="3"/>
  <c r="I167" i="3"/>
  <c r="I166" i="3" s="1"/>
  <c r="I165" i="3" s="1"/>
  <c r="L166" i="3"/>
  <c r="K166" i="3"/>
  <c r="J166" i="3"/>
  <c r="L165" i="3"/>
  <c r="K165" i="3"/>
  <c r="J165" i="3"/>
  <c r="L163" i="3"/>
  <c r="K163" i="3"/>
  <c r="J163" i="3"/>
  <c r="I163" i="3"/>
  <c r="L162" i="3"/>
  <c r="K162" i="3"/>
  <c r="J162" i="3"/>
  <c r="I162" i="3"/>
  <c r="I161" i="3" s="1"/>
  <c r="L161" i="3"/>
  <c r="K161" i="3"/>
  <c r="J161" i="3"/>
  <c r="L160" i="3"/>
  <c r="K160" i="3"/>
  <c r="J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I152" i="3" s="1"/>
  <c r="I151" i="3" s="1"/>
  <c r="I150" i="3" s="1"/>
  <c r="L152" i="3"/>
  <c r="K152" i="3"/>
  <c r="J152" i="3"/>
  <c r="L151" i="3"/>
  <c r="K151" i="3"/>
  <c r="J151" i="3"/>
  <c r="L150" i="3"/>
  <c r="K150" i="3"/>
  <c r="J150" i="3"/>
  <c r="L147" i="3"/>
  <c r="K147" i="3"/>
  <c r="J147" i="3"/>
  <c r="I147" i="3"/>
  <c r="I146" i="3" s="1"/>
  <c r="I145" i="3" s="1"/>
  <c r="L146" i="3"/>
  <c r="K146" i="3"/>
  <c r="J146" i="3"/>
  <c r="L145" i="3"/>
  <c r="K145" i="3"/>
  <c r="J145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K138" i="3"/>
  <c r="J138" i="3"/>
  <c r="L137" i="3"/>
  <c r="K137" i="3"/>
  <c r="J137" i="3"/>
  <c r="L134" i="3"/>
  <c r="K134" i="3"/>
  <c r="J134" i="3"/>
  <c r="I134" i="3"/>
  <c r="I133" i="3" s="1"/>
  <c r="I132" i="3" s="1"/>
  <c r="I131" i="3" s="1"/>
  <c r="L133" i="3"/>
  <c r="K133" i="3"/>
  <c r="J133" i="3"/>
  <c r="L132" i="3"/>
  <c r="K132" i="3"/>
  <c r="J132" i="3"/>
  <c r="L131" i="3"/>
  <c r="K131" i="3"/>
  <c r="J131" i="3"/>
  <c r="L129" i="3"/>
  <c r="K129" i="3"/>
  <c r="J129" i="3"/>
  <c r="I129" i="3"/>
  <c r="I128" i="3" s="1"/>
  <c r="I127" i="3" s="1"/>
  <c r="L128" i="3"/>
  <c r="K128" i="3"/>
  <c r="J128" i="3"/>
  <c r="L127" i="3"/>
  <c r="K127" i="3"/>
  <c r="J127" i="3"/>
  <c r="L125" i="3"/>
  <c r="K125" i="3"/>
  <c r="J125" i="3"/>
  <c r="I125" i="3"/>
  <c r="I124" i="3" s="1"/>
  <c r="I123" i="3" s="1"/>
  <c r="L124" i="3"/>
  <c r="K124" i="3"/>
  <c r="J124" i="3"/>
  <c r="L123" i="3"/>
  <c r="K123" i="3"/>
  <c r="J123" i="3"/>
  <c r="L121" i="3"/>
  <c r="K121" i="3"/>
  <c r="J121" i="3"/>
  <c r="I121" i="3"/>
  <c r="I120" i="3" s="1"/>
  <c r="I119" i="3" s="1"/>
  <c r="L120" i="3"/>
  <c r="K120" i="3"/>
  <c r="J120" i="3"/>
  <c r="L119" i="3"/>
  <c r="K119" i="3"/>
  <c r="J119" i="3"/>
  <c r="L117" i="3"/>
  <c r="K117" i="3"/>
  <c r="J117" i="3"/>
  <c r="I117" i="3"/>
  <c r="I116" i="3" s="1"/>
  <c r="I115" i="3" s="1"/>
  <c r="L116" i="3"/>
  <c r="K116" i="3"/>
  <c r="J116" i="3"/>
  <c r="L115" i="3"/>
  <c r="K115" i="3"/>
  <c r="J115" i="3"/>
  <c r="L112" i="3"/>
  <c r="K112" i="3"/>
  <c r="J112" i="3"/>
  <c r="I112" i="3"/>
  <c r="I111" i="3" s="1"/>
  <c r="I110" i="3" s="1"/>
  <c r="I109" i="3" s="1"/>
  <c r="L111" i="3"/>
  <c r="K111" i="3"/>
  <c r="J111" i="3"/>
  <c r="L110" i="3"/>
  <c r="K110" i="3"/>
  <c r="J110" i="3"/>
  <c r="L109" i="3"/>
  <c r="K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I91" i="3" s="1"/>
  <c r="I90" i="3" s="1"/>
  <c r="I89" i="3" s="1"/>
  <c r="L91" i="3"/>
  <c r="K91" i="3"/>
  <c r="J91" i="3"/>
  <c r="L90" i="3"/>
  <c r="K90" i="3"/>
  <c r="J90" i="3"/>
  <c r="L89" i="3"/>
  <c r="K89" i="3"/>
  <c r="J89" i="3"/>
  <c r="L85" i="3"/>
  <c r="K85" i="3"/>
  <c r="J85" i="3"/>
  <c r="I85" i="3"/>
  <c r="I84" i="3" s="1"/>
  <c r="I83" i="3" s="1"/>
  <c r="I82" i="3" s="1"/>
  <c r="L84" i="3"/>
  <c r="K84" i="3"/>
  <c r="J84" i="3"/>
  <c r="L83" i="3"/>
  <c r="K83" i="3"/>
  <c r="J83" i="3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I64" i="3"/>
  <c r="I63" i="3" s="1"/>
  <c r="L63" i="3"/>
  <c r="K63" i="3"/>
  <c r="J63" i="3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I33" i="3" s="1"/>
  <c r="I32" i="3" s="1"/>
  <c r="I31" i="3" s="1"/>
  <c r="L33" i="3"/>
  <c r="K33" i="3"/>
  <c r="J33" i="3"/>
  <c r="L32" i="3"/>
  <c r="K32" i="3"/>
  <c r="J32" i="3"/>
  <c r="L31" i="3"/>
  <c r="K31" i="3"/>
  <c r="J31" i="3"/>
  <c r="L30" i="3"/>
  <c r="L359" i="3" s="1"/>
  <c r="K30" i="3"/>
  <c r="K359" i="3" s="1"/>
  <c r="J30" i="3"/>
  <c r="J359" i="3" s="1"/>
  <c r="L356" i="2"/>
  <c r="K356" i="2"/>
  <c r="J356" i="2"/>
  <c r="I356" i="2"/>
  <c r="I355" i="2" s="1"/>
  <c r="L355" i="2"/>
  <c r="K355" i="2"/>
  <c r="J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L324" i="2"/>
  <c r="K324" i="2"/>
  <c r="J324" i="2"/>
  <c r="I324" i="2"/>
  <c r="I323" i="2" s="1"/>
  <c r="L323" i="2"/>
  <c r="K323" i="2"/>
  <c r="J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I317" i="2" s="1"/>
  <c r="L317" i="2"/>
  <c r="K317" i="2"/>
  <c r="J317" i="2"/>
  <c r="L314" i="2"/>
  <c r="K314" i="2"/>
  <c r="J314" i="2"/>
  <c r="I314" i="2"/>
  <c r="I313" i="2" s="1"/>
  <c r="L313" i="2"/>
  <c r="K313" i="2"/>
  <c r="J313" i="2"/>
  <c r="L310" i="2"/>
  <c r="K310" i="2"/>
  <c r="J310" i="2"/>
  <c r="I310" i="2"/>
  <c r="I309" i="2" s="1"/>
  <c r="L309" i="2"/>
  <c r="K309" i="2"/>
  <c r="J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L294" i="2"/>
  <c r="K294" i="2"/>
  <c r="J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I272" i="2" s="1"/>
  <c r="L272" i="2"/>
  <c r="K272" i="2"/>
  <c r="J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I263" i="2" s="1"/>
  <c r="L263" i="2"/>
  <c r="K263" i="2"/>
  <c r="J263" i="2"/>
  <c r="L262" i="2"/>
  <c r="K262" i="2"/>
  <c r="J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I252" i="2" s="1"/>
  <c r="L252" i="2"/>
  <c r="K252" i="2"/>
  <c r="J252" i="2"/>
  <c r="L249" i="2"/>
  <c r="K249" i="2"/>
  <c r="J249" i="2"/>
  <c r="I249" i="2"/>
  <c r="I248" i="2" s="1"/>
  <c r="L248" i="2"/>
  <c r="K248" i="2"/>
  <c r="J248" i="2"/>
  <c r="L245" i="2"/>
  <c r="K245" i="2"/>
  <c r="J245" i="2"/>
  <c r="I245" i="2"/>
  <c r="I244" i="2" s="1"/>
  <c r="L244" i="2"/>
  <c r="K244" i="2"/>
  <c r="J244" i="2"/>
  <c r="L241" i="2"/>
  <c r="K241" i="2"/>
  <c r="J241" i="2"/>
  <c r="I241" i="2"/>
  <c r="I240" i="2" s="1"/>
  <c r="L240" i="2"/>
  <c r="K240" i="2"/>
  <c r="J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L229" i="2"/>
  <c r="K229" i="2"/>
  <c r="J229" i="2"/>
  <c r="L225" i="2"/>
  <c r="K225" i="2"/>
  <c r="J225" i="2"/>
  <c r="I225" i="2"/>
  <c r="I224" i="2" s="1"/>
  <c r="I223" i="2" s="1"/>
  <c r="L224" i="2"/>
  <c r="K224" i="2"/>
  <c r="J224" i="2"/>
  <c r="L223" i="2"/>
  <c r="K223" i="2"/>
  <c r="J223" i="2"/>
  <c r="L221" i="2"/>
  <c r="K221" i="2"/>
  <c r="J221" i="2"/>
  <c r="I221" i="2"/>
  <c r="L220" i="2"/>
  <c r="K220" i="2"/>
  <c r="J220" i="2"/>
  <c r="I220" i="2"/>
  <c r="I219" i="2" s="1"/>
  <c r="L219" i="2"/>
  <c r="K219" i="2"/>
  <c r="J219" i="2"/>
  <c r="L212" i="2"/>
  <c r="K212" i="2"/>
  <c r="J212" i="2"/>
  <c r="J211" i="2" s="1"/>
  <c r="I212" i="2"/>
  <c r="I211" i="2" s="1"/>
  <c r="I207" i="2" s="1"/>
  <c r="L211" i="2"/>
  <c r="K211" i="2"/>
  <c r="L209" i="2"/>
  <c r="K209" i="2"/>
  <c r="J209" i="2"/>
  <c r="J208" i="2" s="1"/>
  <c r="I209" i="2"/>
  <c r="L208" i="2"/>
  <c r="K208" i="2"/>
  <c r="I208" i="2"/>
  <c r="L207" i="2"/>
  <c r="K207" i="2"/>
  <c r="L202" i="2"/>
  <c r="K202" i="2"/>
  <c r="J202" i="2"/>
  <c r="I202" i="2"/>
  <c r="L201" i="2"/>
  <c r="K201" i="2"/>
  <c r="J201" i="2"/>
  <c r="I201" i="2"/>
  <c r="I200" i="2" s="1"/>
  <c r="L200" i="2"/>
  <c r="K200" i="2"/>
  <c r="J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I192" i="2" s="1"/>
  <c r="L192" i="2"/>
  <c r="K192" i="2"/>
  <c r="J192" i="2"/>
  <c r="L188" i="2"/>
  <c r="K188" i="2"/>
  <c r="J188" i="2"/>
  <c r="J187" i="2" s="1"/>
  <c r="I188" i="2"/>
  <c r="L187" i="2"/>
  <c r="K187" i="2"/>
  <c r="I187" i="2"/>
  <c r="L183" i="2"/>
  <c r="K183" i="2"/>
  <c r="J183" i="2"/>
  <c r="J182" i="2" s="1"/>
  <c r="I183" i="2"/>
  <c r="I182" i="2" s="1"/>
  <c r="L182" i="2"/>
  <c r="K182" i="2"/>
  <c r="L180" i="2"/>
  <c r="K180" i="2"/>
  <c r="J180" i="2"/>
  <c r="I180" i="2"/>
  <c r="L179" i="2"/>
  <c r="K179" i="2"/>
  <c r="J179" i="2"/>
  <c r="I179" i="2"/>
  <c r="L178" i="2"/>
  <c r="K178" i="2"/>
  <c r="L177" i="2"/>
  <c r="K177" i="2"/>
  <c r="L176" i="2"/>
  <c r="K176" i="2"/>
  <c r="L172" i="2"/>
  <c r="K172" i="2"/>
  <c r="J172" i="2"/>
  <c r="J171" i="2" s="1"/>
  <c r="J165" i="2" s="1"/>
  <c r="I172" i="2"/>
  <c r="I171" i="2" s="1"/>
  <c r="L171" i="2"/>
  <c r="K171" i="2"/>
  <c r="L167" i="2"/>
  <c r="K167" i="2"/>
  <c r="J167" i="2"/>
  <c r="I167" i="2"/>
  <c r="I166" i="2" s="1"/>
  <c r="L166" i="2"/>
  <c r="K166" i="2"/>
  <c r="J166" i="2"/>
  <c r="L165" i="2"/>
  <c r="K165" i="2"/>
  <c r="L163" i="2"/>
  <c r="K163" i="2"/>
  <c r="J163" i="2"/>
  <c r="I163" i="2"/>
  <c r="I162" i="2" s="1"/>
  <c r="I161" i="2" s="1"/>
  <c r="L162" i="2"/>
  <c r="K162" i="2"/>
  <c r="J162" i="2"/>
  <c r="J161" i="2" s="1"/>
  <c r="L161" i="2"/>
  <c r="K161" i="2"/>
  <c r="L160" i="2"/>
  <c r="K160" i="2"/>
  <c r="L158" i="2"/>
  <c r="K158" i="2"/>
  <c r="J158" i="2"/>
  <c r="I158" i="2"/>
  <c r="I157" i="2" s="1"/>
  <c r="L157" i="2"/>
  <c r="K157" i="2"/>
  <c r="J157" i="2"/>
  <c r="L153" i="2"/>
  <c r="K153" i="2"/>
  <c r="J153" i="2"/>
  <c r="J152" i="2" s="1"/>
  <c r="J151" i="2" s="1"/>
  <c r="J150" i="2" s="1"/>
  <c r="I153" i="2"/>
  <c r="I152" i="2" s="1"/>
  <c r="L152" i="2"/>
  <c r="K152" i="2"/>
  <c r="L151" i="2"/>
  <c r="K151" i="2"/>
  <c r="L150" i="2"/>
  <c r="K150" i="2"/>
  <c r="L147" i="2"/>
  <c r="K147" i="2"/>
  <c r="J147" i="2"/>
  <c r="J146" i="2" s="1"/>
  <c r="J145" i="2" s="1"/>
  <c r="I147" i="2"/>
  <c r="L146" i="2"/>
  <c r="K146" i="2"/>
  <c r="I146" i="2"/>
  <c r="I145" i="2" s="1"/>
  <c r="L145" i="2"/>
  <c r="K145" i="2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I138" i="2" s="1"/>
  <c r="I137" i="2" s="1"/>
  <c r="L138" i="2"/>
  <c r="K138" i="2"/>
  <c r="J138" i="2"/>
  <c r="J137" i="2" s="1"/>
  <c r="L137" i="2"/>
  <c r="K137" i="2"/>
  <c r="L134" i="2"/>
  <c r="K134" i="2"/>
  <c r="J134" i="2"/>
  <c r="J133" i="2" s="1"/>
  <c r="J132" i="2" s="1"/>
  <c r="J131" i="2" s="1"/>
  <c r="I134" i="2"/>
  <c r="I133" i="2" s="1"/>
  <c r="I132" i="2" s="1"/>
  <c r="I131" i="2" s="1"/>
  <c r="L133" i="2"/>
  <c r="K133" i="2"/>
  <c r="L132" i="2"/>
  <c r="K132" i="2"/>
  <c r="L131" i="2"/>
  <c r="K131" i="2"/>
  <c r="L129" i="2"/>
  <c r="K129" i="2"/>
  <c r="J129" i="2"/>
  <c r="I129" i="2"/>
  <c r="I128" i="2" s="1"/>
  <c r="I127" i="2" s="1"/>
  <c r="L128" i="2"/>
  <c r="K128" i="2"/>
  <c r="J128" i="2"/>
  <c r="J127" i="2" s="1"/>
  <c r="L127" i="2"/>
  <c r="K127" i="2"/>
  <c r="L125" i="2"/>
  <c r="K125" i="2"/>
  <c r="J125" i="2"/>
  <c r="J124" i="2" s="1"/>
  <c r="J123" i="2" s="1"/>
  <c r="I125" i="2"/>
  <c r="I124" i="2" s="1"/>
  <c r="I123" i="2" s="1"/>
  <c r="L124" i="2"/>
  <c r="K124" i="2"/>
  <c r="L123" i="2"/>
  <c r="K123" i="2"/>
  <c r="L121" i="2"/>
  <c r="K121" i="2"/>
  <c r="J121" i="2"/>
  <c r="J120" i="2" s="1"/>
  <c r="J119" i="2" s="1"/>
  <c r="I121" i="2"/>
  <c r="I120" i="2" s="1"/>
  <c r="I119" i="2" s="1"/>
  <c r="L120" i="2"/>
  <c r="K120" i="2"/>
  <c r="L119" i="2"/>
  <c r="K119" i="2"/>
  <c r="L117" i="2"/>
  <c r="K117" i="2"/>
  <c r="J117" i="2"/>
  <c r="J116" i="2" s="1"/>
  <c r="J115" i="2" s="1"/>
  <c r="I117" i="2"/>
  <c r="I116" i="2" s="1"/>
  <c r="I115" i="2" s="1"/>
  <c r="L116" i="2"/>
  <c r="K116" i="2"/>
  <c r="L115" i="2"/>
  <c r="K115" i="2"/>
  <c r="L112" i="2"/>
  <c r="K112" i="2"/>
  <c r="J112" i="2"/>
  <c r="J111" i="2" s="1"/>
  <c r="J110" i="2" s="1"/>
  <c r="J109" i="2" s="1"/>
  <c r="I112" i="2"/>
  <c r="I111" i="2" s="1"/>
  <c r="I110" i="2" s="1"/>
  <c r="I109" i="2" s="1"/>
  <c r="L111" i="2"/>
  <c r="K111" i="2"/>
  <c r="L110" i="2"/>
  <c r="K110" i="2"/>
  <c r="L109" i="2"/>
  <c r="K109" i="2"/>
  <c r="L106" i="2"/>
  <c r="K106" i="2"/>
  <c r="J106" i="2"/>
  <c r="J105" i="2" s="1"/>
  <c r="I106" i="2"/>
  <c r="I105" i="2" s="1"/>
  <c r="L105" i="2"/>
  <c r="K105" i="2"/>
  <c r="L102" i="2"/>
  <c r="K102" i="2"/>
  <c r="J102" i="2"/>
  <c r="I102" i="2"/>
  <c r="L101" i="2"/>
  <c r="K101" i="2"/>
  <c r="J101" i="2"/>
  <c r="J100" i="2" s="1"/>
  <c r="I101" i="2"/>
  <c r="L100" i="2"/>
  <c r="K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J91" i="2" s="1"/>
  <c r="J90" i="2" s="1"/>
  <c r="I92" i="2"/>
  <c r="I91" i="2" s="1"/>
  <c r="I90" i="2" s="1"/>
  <c r="I89" i="2" s="1"/>
  <c r="L91" i="2"/>
  <c r="K91" i="2"/>
  <c r="L90" i="2"/>
  <c r="K90" i="2"/>
  <c r="L89" i="2"/>
  <c r="K89" i="2"/>
  <c r="L85" i="2"/>
  <c r="K85" i="2"/>
  <c r="J85" i="2"/>
  <c r="J84" i="2" s="1"/>
  <c r="J83" i="2" s="1"/>
  <c r="J82" i="2" s="1"/>
  <c r="I85" i="2"/>
  <c r="L84" i="2"/>
  <c r="K84" i="2"/>
  <c r="I84" i="2"/>
  <c r="I83" i="2" s="1"/>
  <c r="I82" i="2" s="1"/>
  <c r="L83" i="2"/>
  <c r="K83" i="2"/>
  <c r="L82" i="2"/>
  <c r="K82" i="2"/>
  <c r="L80" i="2"/>
  <c r="K80" i="2"/>
  <c r="J80" i="2"/>
  <c r="J79" i="2" s="1"/>
  <c r="J78" i="2" s="1"/>
  <c r="I80" i="2"/>
  <c r="L79" i="2"/>
  <c r="K79" i="2"/>
  <c r="I79" i="2"/>
  <c r="I78" i="2" s="1"/>
  <c r="L78" i="2"/>
  <c r="K78" i="2"/>
  <c r="L74" i="2"/>
  <c r="K74" i="2"/>
  <c r="J74" i="2"/>
  <c r="J73" i="2" s="1"/>
  <c r="I74" i="2"/>
  <c r="I73" i="2" s="1"/>
  <c r="L73" i="2"/>
  <c r="K73" i="2"/>
  <c r="L69" i="2"/>
  <c r="K69" i="2"/>
  <c r="J69" i="2"/>
  <c r="I69" i="2"/>
  <c r="I68" i="2" s="1"/>
  <c r="L68" i="2"/>
  <c r="K68" i="2"/>
  <c r="J68" i="2"/>
  <c r="L64" i="2"/>
  <c r="K64" i="2"/>
  <c r="J64" i="2"/>
  <c r="J63" i="2" s="1"/>
  <c r="J62" i="2" s="1"/>
  <c r="J61" i="2" s="1"/>
  <c r="I64" i="2"/>
  <c r="I63" i="2" s="1"/>
  <c r="L63" i="2"/>
  <c r="K63" i="2"/>
  <c r="L62" i="2"/>
  <c r="K62" i="2"/>
  <c r="L61" i="2"/>
  <c r="K61" i="2"/>
  <c r="L45" i="2"/>
  <c r="K45" i="2"/>
  <c r="J45" i="2"/>
  <c r="J44" i="2" s="1"/>
  <c r="J43" i="2" s="1"/>
  <c r="J42" i="2" s="1"/>
  <c r="I45" i="2"/>
  <c r="I44" i="2" s="1"/>
  <c r="I43" i="2" s="1"/>
  <c r="I42" i="2" s="1"/>
  <c r="L44" i="2"/>
  <c r="K44" i="2"/>
  <c r="L43" i="2"/>
  <c r="K43" i="2"/>
  <c r="L42" i="2"/>
  <c r="K42" i="2"/>
  <c r="L40" i="2"/>
  <c r="K40" i="2"/>
  <c r="J40" i="2"/>
  <c r="I40" i="2"/>
  <c r="L39" i="2"/>
  <c r="K39" i="2"/>
  <c r="J39" i="2"/>
  <c r="J38" i="2" s="1"/>
  <c r="I39" i="2"/>
  <c r="I38" i="2" s="1"/>
  <c r="L38" i="2"/>
  <c r="K38" i="2"/>
  <c r="L36" i="2"/>
  <c r="K36" i="2"/>
  <c r="J36" i="2"/>
  <c r="I36" i="2"/>
  <c r="L34" i="2"/>
  <c r="K34" i="2"/>
  <c r="J34" i="2"/>
  <c r="J33" i="2" s="1"/>
  <c r="J32" i="2" s="1"/>
  <c r="J31" i="2" s="1"/>
  <c r="I34" i="2"/>
  <c r="L33" i="2"/>
  <c r="K33" i="2"/>
  <c r="I33" i="2"/>
  <c r="I32" i="2" s="1"/>
  <c r="I31" i="2" s="1"/>
  <c r="L32" i="2"/>
  <c r="K32" i="2"/>
  <c r="L31" i="2"/>
  <c r="K31" i="2"/>
  <c r="L30" i="2"/>
  <c r="L359" i="2" s="1"/>
  <c r="K30" i="2"/>
  <c r="K359" i="2" s="1"/>
  <c r="I294" i="6" l="1"/>
  <c r="I176" i="6" s="1"/>
  <c r="I359" i="6" s="1"/>
  <c r="I176" i="5"/>
  <c r="I30" i="5"/>
  <c r="I359" i="5" s="1"/>
  <c r="I294" i="4"/>
  <c r="I176" i="4" s="1"/>
  <c r="I359" i="4" s="1"/>
  <c r="I62" i="3"/>
  <c r="I61" i="3" s="1"/>
  <c r="I295" i="3"/>
  <c r="I327" i="3"/>
  <c r="I229" i="3"/>
  <c r="I160" i="3"/>
  <c r="I30" i="3"/>
  <c r="I178" i="3"/>
  <c r="I207" i="3"/>
  <c r="I262" i="3"/>
  <c r="I262" i="2"/>
  <c r="I327" i="2"/>
  <c r="J178" i="2"/>
  <c r="J160" i="2"/>
  <c r="I165" i="2"/>
  <c r="I160" i="2" s="1"/>
  <c r="I178" i="2"/>
  <c r="I177" i="2" s="1"/>
  <c r="I295" i="2"/>
  <c r="I294" i="2" s="1"/>
  <c r="I62" i="2"/>
  <c r="I61" i="2" s="1"/>
  <c r="I30" i="2" s="1"/>
  <c r="J89" i="2"/>
  <c r="J30" i="2" s="1"/>
  <c r="I151" i="2"/>
  <c r="I150" i="2" s="1"/>
  <c r="J207" i="2"/>
  <c r="I230" i="2"/>
  <c r="I229" i="2" s="1"/>
  <c r="I34" i="1"/>
  <c r="I33" i="1" s="1"/>
  <c r="I32" i="1" s="1"/>
  <c r="J34" i="1"/>
  <c r="J33" i="1" s="1"/>
  <c r="J32" i="1" s="1"/>
  <c r="K34" i="1"/>
  <c r="K33" i="1" s="1"/>
  <c r="K32" i="1" s="1"/>
  <c r="K31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J63" i="1"/>
  <c r="I64" i="1"/>
  <c r="I63" i="1" s="1"/>
  <c r="J64" i="1"/>
  <c r="K64" i="1"/>
  <c r="K63" i="1" s="1"/>
  <c r="L64" i="1"/>
  <c r="L63" i="1" s="1"/>
  <c r="L62" i="1" s="1"/>
  <c r="L61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J79" i="1"/>
  <c r="J78" i="1" s="1"/>
  <c r="I80" i="1"/>
  <c r="I79" i="1" s="1"/>
  <c r="I78" i="1" s="1"/>
  <c r="J80" i="1"/>
  <c r="K80" i="1"/>
  <c r="K79" i="1" s="1"/>
  <c r="K78" i="1" s="1"/>
  <c r="L80" i="1"/>
  <c r="L79" i="1" s="1"/>
  <c r="L78" i="1" s="1"/>
  <c r="J84" i="1"/>
  <c r="J83" i="1" s="1"/>
  <c r="J82" i="1" s="1"/>
  <c r="I85" i="1"/>
  <c r="I84" i="1" s="1"/>
  <c r="I83" i="1" s="1"/>
  <c r="I82" i="1" s="1"/>
  <c r="J85" i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J95" i="1"/>
  <c r="J96" i="1"/>
  <c r="I97" i="1"/>
  <c r="I96" i="1" s="1"/>
  <c r="I95" i="1" s="1"/>
  <c r="J97" i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J105" i="1"/>
  <c r="I106" i="1"/>
  <c r="I105" i="1" s="1"/>
  <c r="J106" i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J115" i="1"/>
  <c r="J116" i="1"/>
  <c r="I117" i="1"/>
  <c r="I116" i="1" s="1"/>
  <c r="I115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J123" i="1"/>
  <c r="J124" i="1"/>
  <c r="I125" i="1"/>
  <c r="I124" i="1" s="1"/>
  <c r="I123" i="1" s="1"/>
  <c r="J125" i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J131" i="1" s="1"/>
  <c r="K134" i="1"/>
  <c r="K133" i="1" s="1"/>
  <c r="K132" i="1" s="1"/>
  <c r="K131" i="1" s="1"/>
  <c r="L134" i="1"/>
  <c r="L133" i="1" s="1"/>
  <c r="L132" i="1" s="1"/>
  <c r="J138" i="1"/>
  <c r="J137" i="1" s="1"/>
  <c r="I139" i="1"/>
  <c r="I138" i="1" s="1"/>
  <c r="I137" i="1" s="1"/>
  <c r="J139" i="1"/>
  <c r="K139" i="1"/>
  <c r="K138" i="1" s="1"/>
  <c r="K137" i="1" s="1"/>
  <c r="L139" i="1"/>
  <c r="L138" i="1" s="1"/>
  <c r="L137" i="1" s="1"/>
  <c r="J142" i="1"/>
  <c r="I143" i="1"/>
  <c r="I142" i="1" s="1"/>
  <c r="J143" i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K151" i="1" s="1"/>
  <c r="K150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J160" i="1" s="1"/>
  <c r="K163" i="1"/>
  <c r="K162" i="1" s="1"/>
  <c r="K161" i="1" s="1"/>
  <c r="L163" i="1"/>
  <c r="L162" i="1" s="1"/>
  <c r="L161" i="1" s="1"/>
  <c r="J166" i="1"/>
  <c r="J165" i="1" s="1"/>
  <c r="I167" i="1"/>
  <c r="I166" i="1" s="1"/>
  <c r="I165" i="1" s="1"/>
  <c r="J167" i="1"/>
  <c r="K167" i="1"/>
  <c r="K166" i="1" s="1"/>
  <c r="L167" i="1"/>
  <c r="L166" i="1" s="1"/>
  <c r="J171" i="1"/>
  <c r="I172" i="1"/>
  <c r="I171" i="1" s="1"/>
  <c r="J172" i="1"/>
  <c r="K172" i="1"/>
  <c r="K171" i="1" s="1"/>
  <c r="L172" i="1"/>
  <c r="L171" i="1" s="1"/>
  <c r="J179" i="1"/>
  <c r="J178" i="1" s="1"/>
  <c r="I180" i="1"/>
  <c r="I179" i="1" s="1"/>
  <c r="J180" i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J192" i="1"/>
  <c r="I193" i="1"/>
  <c r="I192" i="1" s="1"/>
  <c r="J193" i="1"/>
  <c r="K193" i="1"/>
  <c r="K192" i="1" s="1"/>
  <c r="L193" i="1"/>
  <c r="L192" i="1" s="1"/>
  <c r="J197" i="1"/>
  <c r="I198" i="1"/>
  <c r="I197" i="1" s="1"/>
  <c r="J198" i="1"/>
  <c r="K198" i="1"/>
  <c r="K197" i="1" s="1"/>
  <c r="L198" i="1"/>
  <c r="L197" i="1" s="1"/>
  <c r="I202" i="1"/>
  <c r="I201" i="1" s="1"/>
  <c r="I200" i="1" s="1"/>
  <c r="J202" i="1"/>
  <c r="J201" i="1" s="1"/>
  <c r="J200" i="1" s="1"/>
  <c r="K202" i="1"/>
  <c r="K201" i="1" s="1"/>
  <c r="K200" i="1" s="1"/>
  <c r="L202" i="1"/>
  <c r="L201" i="1" s="1"/>
  <c r="L200" i="1" s="1"/>
  <c r="J208" i="1"/>
  <c r="I209" i="1"/>
  <c r="I208" i="1" s="1"/>
  <c r="I207" i="1" s="1"/>
  <c r="J209" i="1"/>
  <c r="K209" i="1"/>
  <c r="K208" i="1" s="1"/>
  <c r="L209" i="1"/>
  <c r="L208" i="1" s="1"/>
  <c r="L207" i="1" s="1"/>
  <c r="I212" i="1"/>
  <c r="I211" i="1" s="1"/>
  <c r="J212" i="1"/>
  <c r="J211" i="1" s="1"/>
  <c r="K212" i="1"/>
  <c r="K211" i="1" s="1"/>
  <c r="L212" i="1"/>
  <c r="L211" i="1" s="1"/>
  <c r="J220" i="1"/>
  <c r="J219" i="1" s="1"/>
  <c r="I221" i="1"/>
  <c r="I220" i="1" s="1"/>
  <c r="I219" i="1" s="1"/>
  <c r="J221" i="1"/>
  <c r="K221" i="1"/>
  <c r="K220" i="1" s="1"/>
  <c r="K219" i="1" s="1"/>
  <c r="L221" i="1"/>
  <c r="L220" i="1" s="1"/>
  <c r="L219" i="1" s="1"/>
  <c r="I225" i="1"/>
  <c r="I224" i="1" s="1"/>
  <c r="I223" i="1" s="1"/>
  <c r="J225" i="1"/>
  <c r="J224" i="1" s="1"/>
  <c r="J223" i="1" s="1"/>
  <c r="K225" i="1"/>
  <c r="K224" i="1" s="1"/>
  <c r="K223" i="1" s="1"/>
  <c r="L225" i="1"/>
  <c r="L224" i="1" s="1"/>
  <c r="L223" i="1" s="1"/>
  <c r="J231" i="1"/>
  <c r="I232" i="1"/>
  <c r="I231" i="1" s="1"/>
  <c r="J232" i="1"/>
  <c r="K232" i="1"/>
  <c r="K231" i="1" s="1"/>
  <c r="L232" i="1"/>
  <c r="L231" i="1" s="1"/>
  <c r="I234" i="1"/>
  <c r="J234" i="1"/>
  <c r="K234" i="1"/>
  <c r="L234" i="1"/>
  <c r="I237" i="1"/>
  <c r="J237" i="1"/>
  <c r="K237" i="1"/>
  <c r="L237" i="1"/>
  <c r="I241" i="1"/>
  <c r="I240" i="1" s="1"/>
  <c r="J241" i="1"/>
  <c r="J240" i="1" s="1"/>
  <c r="K241" i="1"/>
  <c r="K240" i="1" s="1"/>
  <c r="L241" i="1"/>
  <c r="L240" i="1" s="1"/>
  <c r="I245" i="1"/>
  <c r="I244" i="1" s="1"/>
  <c r="J245" i="1"/>
  <c r="J244" i="1" s="1"/>
  <c r="K245" i="1"/>
  <c r="K244" i="1" s="1"/>
  <c r="L245" i="1"/>
  <c r="L244" i="1" s="1"/>
  <c r="J248" i="1"/>
  <c r="I249" i="1"/>
  <c r="I248" i="1" s="1"/>
  <c r="J249" i="1"/>
  <c r="K249" i="1"/>
  <c r="K248" i="1" s="1"/>
  <c r="L249" i="1"/>
  <c r="L248" i="1" s="1"/>
  <c r="J252" i="1"/>
  <c r="I253" i="1"/>
  <c r="I252" i="1" s="1"/>
  <c r="J253" i="1"/>
  <c r="K253" i="1"/>
  <c r="K252" i="1" s="1"/>
  <c r="L253" i="1"/>
  <c r="L252" i="1" s="1"/>
  <c r="I256" i="1"/>
  <c r="I255" i="1" s="1"/>
  <c r="J256" i="1"/>
  <c r="J255" i="1" s="1"/>
  <c r="K256" i="1"/>
  <c r="K255" i="1" s="1"/>
  <c r="L256" i="1"/>
  <c r="L255" i="1" s="1"/>
  <c r="I259" i="1"/>
  <c r="I258" i="1" s="1"/>
  <c r="J259" i="1"/>
  <c r="J258" i="1" s="1"/>
  <c r="K259" i="1"/>
  <c r="K258" i="1" s="1"/>
  <c r="L259" i="1"/>
  <c r="L258" i="1" s="1"/>
  <c r="J263" i="1"/>
  <c r="I264" i="1"/>
  <c r="I263" i="1" s="1"/>
  <c r="J264" i="1"/>
  <c r="K264" i="1"/>
  <c r="K263" i="1" s="1"/>
  <c r="L264" i="1"/>
  <c r="L263" i="1" s="1"/>
  <c r="I266" i="1"/>
  <c r="J266" i="1"/>
  <c r="K266" i="1"/>
  <c r="L266" i="1"/>
  <c r="I269" i="1"/>
  <c r="J269" i="1"/>
  <c r="K269" i="1"/>
  <c r="L269" i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1" i="1"/>
  <c r="I280" i="1" s="1"/>
  <c r="J281" i="1"/>
  <c r="J280" i="1" s="1"/>
  <c r="K281" i="1"/>
  <c r="K280" i="1" s="1"/>
  <c r="L281" i="1"/>
  <c r="L280" i="1" s="1"/>
  <c r="I285" i="1"/>
  <c r="I284" i="1" s="1"/>
  <c r="J285" i="1"/>
  <c r="J284" i="1" s="1"/>
  <c r="K285" i="1"/>
  <c r="K284" i="1" s="1"/>
  <c r="L285" i="1"/>
  <c r="L284" i="1" s="1"/>
  <c r="I288" i="1"/>
  <c r="I287" i="1" s="1"/>
  <c r="J288" i="1"/>
  <c r="J287" i="1" s="1"/>
  <c r="K288" i="1"/>
  <c r="K287" i="1" s="1"/>
  <c r="L288" i="1"/>
  <c r="L287" i="1" s="1"/>
  <c r="I291" i="1"/>
  <c r="I290" i="1" s="1"/>
  <c r="J291" i="1"/>
  <c r="J290" i="1" s="1"/>
  <c r="K291" i="1"/>
  <c r="K290" i="1" s="1"/>
  <c r="L291" i="1"/>
  <c r="L290" i="1" s="1"/>
  <c r="I297" i="1"/>
  <c r="I296" i="1" s="1"/>
  <c r="J297" i="1"/>
  <c r="J296" i="1" s="1"/>
  <c r="K297" i="1"/>
  <c r="K296" i="1" s="1"/>
  <c r="L297" i="1"/>
  <c r="L296" i="1" s="1"/>
  <c r="L295" i="1" s="1"/>
  <c r="I299" i="1"/>
  <c r="J299" i="1"/>
  <c r="K299" i="1"/>
  <c r="L299" i="1"/>
  <c r="I302" i="1"/>
  <c r="J302" i="1"/>
  <c r="K302" i="1"/>
  <c r="L302" i="1"/>
  <c r="I306" i="1"/>
  <c r="I305" i="1" s="1"/>
  <c r="J306" i="1"/>
  <c r="J305" i="1" s="1"/>
  <c r="K306" i="1"/>
  <c r="K305" i="1" s="1"/>
  <c r="L306" i="1"/>
  <c r="L305" i="1" s="1"/>
  <c r="I310" i="1"/>
  <c r="I309" i="1" s="1"/>
  <c r="J310" i="1"/>
  <c r="J309" i="1" s="1"/>
  <c r="K310" i="1"/>
  <c r="K309" i="1" s="1"/>
  <c r="L310" i="1"/>
  <c r="L309" i="1" s="1"/>
  <c r="I314" i="1"/>
  <c r="I313" i="1" s="1"/>
  <c r="J314" i="1"/>
  <c r="J313" i="1" s="1"/>
  <c r="K314" i="1"/>
  <c r="K313" i="1" s="1"/>
  <c r="L314" i="1"/>
  <c r="L313" i="1" s="1"/>
  <c r="I318" i="1"/>
  <c r="I317" i="1" s="1"/>
  <c r="J318" i="1"/>
  <c r="J317" i="1" s="1"/>
  <c r="K318" i="1"/>
  <c r="K317" i="1" s="1"/>
  <c r="L318" i="1"/>
  <c r="L317" i="1" s="1"/>
  <c r="I321" i="1"/>
  <c r="I320" i="1" s="1"/>
  <c r="J321" i="1"/>
  <c r="J320" i="1" s="1"/>
  <c r="K321" i="1"/>
  <c r="K320" i="1" s="1"/>
  <c r="L321" i="1"/>
  <c r="L320" i="1" s="1"/>
  <c r="I324" i="1"/>
  <c r="I323" i="1" s="1"/>
  <c r="J324" i="1"/>
  <c r="J323" i="1" s="1"/>
  <c r="K324" i="1"/>
  <c r="K323" i="1" s="1"/>
  <c r="L324" i="1"/>
  <c r="L323" i="1" s="1"/>
  <c r="I329" i="1"/>
  <c r="I328" i="1" s="1"/>
  <c r="J329" i="1"/>
  <c r="J328" i="1" s="1"/>
  <c r="K329" i="1"/>
  <c r="K328" i="1" s="1"/>
  <c r="L329" i="1"/>
  <c r="L328" i="1" s="1"/>
  <c r="I331" i="1"/>
  <c r="J331" i="1"/>
  <c r="K331" i="1"/>
  <c r="L331" i="1"/>
  <c r="I334" i="1"/>
  <c r="J334" i="1"/>
  <c r="K334" i="1"/>
  <c r="L334" i="1"/>
  <c r="I338" i="1"/>
  <c r="I337" i="1" s="1"/>
  <c r="J338" i="1"/>
  <c r="J337" i="1" s="1"/>
  <c r="K338" i="1"/>
  <c r="K337" i="1" s="1"/>
  <c r="L338" i="1"/>
  <c r="L337" i="1" s="1"/>
  <c r="I342" i="1"/>
  <c r="I341" i="1" s="1"/>
  <c r="J342" i="1"/>
  <c r="J341" i="1" s="1"/>
  <c r="K342" i="1"/>
  <c r="K341" i="1" s="1"/>
  <c r="L342" i="1"/>
  <c r="L341" i="1" s="1"/>
  <c r="I346" i="1"/>
  <c r="I345" i="1" s="1"/>
  <c r="J346" i="1"/>
  <c r="J345" i="1" s="1"/>
  <c r="K346" i="1"/>
  <c r="K345" i="1" s="1"/>
  <c r="L346" i="1"/>
  <c r="L345" i="1" s="1"/>
  <c r="I350" i="1"/>
  <c r="I349" i="1" s="1"/>
  <c r="J350" i="1"/>
  <c r="J349" i="1" s="1"/>
  <c r="K350" i="1"/>
  <c r="K349" i="1" s="1"/>
  <c r="L350" i="1"/>
  <c r="L349" i="1" s="1"/>
  <c r="I353" i="1"/>
  <c r="I352" i="1" s="1"/>
  <c r="J353" i="1"/>
  <c r="J352" i="1" s="1"/>
  <c r="K353" i="1"/>
  <c r="K352" i="1" s="1"/>
  <c r="L353" i="1"/>
  <c r="L352" i="1" s="1"/>
  <c r="I356" i="1"/>
  <c r="I355" i="1" s="1"/>
  <c r="J356" i="1"/>
  <c r="J355" i="1" s="1"/>
  <c r="K356" i="1"/>
  <c r="K355" i="1" s="1"/>
  <c r="L356" i="1"/>
  <c r="L355" i="1" s="1"/>
  <c r="I177" i="3" l="1"/>
  <c r="I294" i="3"/>
  <c r="I176" i="2"/>
  <c r="I359" i="2" s="1"/>
  <c r="J177" i="2"/>
  <c r="J176" i="2" s="1"/>
  <c r="J359" i="2" s="1"/>
  <c r="I327" i="1"/>
  <c r="I295" i="1"/>
  <c r="I294" i="1" s="1"/>
  <c r="J109" i="1"/>
  <c r="L327" i="1"/>
  <c r="J62" i="1"/>
  <c r="J61" i="1" s="1"/>
  <c r="K327" i="1"/>
  <c r="K295" i="1"/>
  <c r="K294" i="1" s="1"/>
  <c r="J230" i="1"/>
  <c r="J207" i="1"/>
  <c r="J177" i="1" s="1"/>
  <c r="J151" i="1"/>
  <c r="J150" i="1" s="1"/>
  <c r="L294" i="1"/>
  <c r="J327" i="1"/>
  <c r="J295" i="1"/>
  <c r="J294" i="1" s="1"/>
  <c r="J262" i="1"/>
  <c r="J89" i="1"/>
  <c r="L262" i="1"/>
  <c r="L230" i="1"/>
  <c r="L229" i="1" s="1"/>
  <c r="L178" i="1"/>
  <c r="L177" i="1" s="1"/>
  <c r="L176" i="1" s="1"/>
  <c r="K262" i="1"/>
  <c r="K230" i="1"/>
  <c r="K229" i="1" s="1"/>
  <c r="K207" i="1"/>
  <c r="K178" i="1"/>
  <c r="L165" i="1"/>
  <c r="I109" i="1"/>
  <c r="I89" i="1"/>
  <c r="K62" i="1"/>
  <c r="K61" i="1" s="1"/>
  <c r="K165" i="1"/>
  <c r="K160" i="1" s="1"/>
  <c r="I160" i="1"/>
  <c r="I151" i="1"/>
  <c r="I150" i="1" s="1"/>
  <c r="I131" i="1"/>
  <c r="L109" i="1"/>
  <c r="L89" i="1"/>
  <c r="L30" i="1" s="1"/>
  <c r="L359" i="1" s="1"/>
  <c r="J31" i="1"/>
  <c r="J30" i="1" s="1"/>
  <c r="I262" i="1"/>
  <c r="I230" i="1"/>
  <c r="I229" i="1" s="1"/>
  <c r="I178" i="1"/>
  <c r="I177" i="1" s="1"/>
  <c r="L160" i="1"/>
  <c r="L131" i="1"/>
  <c r="K109" i="1"/>
  <c r="K89" i="1"/>
  <c r="K30" i="1" s="1"/>
  <c r="I62" i="1"/>
  <c r="I61" i="1" s="1"/>
  <c r="I31" i="1"/>
  <c r="I176" i="3" l="1"/>
  <c r="I359" i="3" s="1"/>
  <c r="I176" i="1"/>
  <c r="I30" i="1"/>
  <c r="I359" i="1" s="1"/>
  <c r="K177" i="1"/>
  <c r="K176" i="1" s="1"/>
  <c r="K359" i="1" s="1"/>
  <c r="J229" i="1"/>
  <c r="J176" i="1" s="1"/>
  <c r="J359" i="1" s="1"/>
</calcChain>
</file>

<file path=xl/sharedStrings.xml><?xml version="1.0" encoding="utf-8"?>
<sst xmlns="http://schemas.openxmlformats.org/spreadsheetml/2006/main" count="3033" uniqueCount="545">
  <si>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</si>
  <si>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</si>
  <si>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</si>
  <si>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</si>
  <si>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</si>
  <si>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</si>
  <si>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Plikių Ievos Labutytės pagrindinė mokykla, 191791760</t>
  </si>
  <si>
    <t>(įstaigos pavadinimas, kodas Juridinių asmenų registre, adresas)</t>
  </si>
  <si>
    <t>BIUDŽETO IŠLAIDŲ SĄMATOS VYKDYMO</t>
  </si>
  <si>
    <t>2019 M. GRUODŽIO MĖN. 31 D.</t>
  </si>
  <si>
    <t>(metinė, ketvirtinė)</t>
  </si>
  <si>
    <t>ATASKAITA</t>
  </si>
  <si>
    <t>2020.01.14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</si>
  <si>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</si>
  <si>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</si>
  <si>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</si>
  <si>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</si>
  <si>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</si>
  <si>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</si>
  <si>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</si>
  <si>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</si>
  <si>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</si>
  <si>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</si>
  <si>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</si>
  <si>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</si>
  <si>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</si>
  <si>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</si>
  <si>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</si>
  <si>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</si>
  <si>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</si>
  <si>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</si>
  <si>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</si>
  <si>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</si>
  <si>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</si>
  <si>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</si>
  <si>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</si>
  <si>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</si>
  <si>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</si>
  <si>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</si>
  <si>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</si>
  <si>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</si>
  <si>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</si>
  <si>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</si>
  <si>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</si>
  <si>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</si>
  <si>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</si>
  <si>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</si>
  <si>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</si>
  <si>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</si>
  <si>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</si>
  <si>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</si>
  <si>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</si>
  <si>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</si>
  <si>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</si>
  <si>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</si>
  <si>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</si>
  <si>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</si>
  <si>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</si>
  <si>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</si>
  <si>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</si>
  <si>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</si>
  <si>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</si>
  <si>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</si>
  <si>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</si>
  <si>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</si>
  <si>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</si>
  <si>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</si>
  <si>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</si>
  <si>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</si>
  <si>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</si>
  <si>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</si>
  <si>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</si>
  <si>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</si>
  <si>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</si>
  <si>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</si>
  <si>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</si>
  <si>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</si>
  <si>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</si>
  <si>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</si>
  <si>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</si>
  <si>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</si>
  <si>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</si>
  <si>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</si>
  <si>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</si>
  <si>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</si>
  <si>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</si>
  <si>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</si>
  <si>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</si>
  <si>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</si>
  <si>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</si>
  <si>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</si>
  <si>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</si>
  <si>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</si>
  <si>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</si>
  <si>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</si>
  <si>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</si>
  <si>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</si>
  <si>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</si>
  <si>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</si>
  <si>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</si>
  <si>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</si>
  <si>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</si>
  <si>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</si>
  <si>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</si>
  <si>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</si>
  <si>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</si>
  <si>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</si>
  <si>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</si>
  <si>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</si>
  <si>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</si>
  <si>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</si>
  <si>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</si>
  <si>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</si>
  <si>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</si>
  <si>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</si>
  <si>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</si>
  <si>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</si>
  <si>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</si>
  <si>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</si>
  <si>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</si>
  <si>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</si>
  <si>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</si>
  <si>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</si>
  <si>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</si>
  <si>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</si>
  <si>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</si>
  <si>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</si>
  <si>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</si>
  <si>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</si>
  <si>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</si>
  <si>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</si>
  <si>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</si>
  <si>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</si>
  <si>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</si>
  <si>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</si>
  <si>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</si>
  <si>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</si>
  <si>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</si>
  <si>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</si>
  <si>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</si>
  <si>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</si>
  <si>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</si>
  <si>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</si>
  <si>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</si>
  <si>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</si>
  <si>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</si>
  <si>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</si>
  <si>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</si>
  <si>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</si>
  <si>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</si>
  <si>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</si>
  <si>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</si>
  <si>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</si>
  <si>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</si>
  <si>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</si>
  <si>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</si>
  <si>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</si>
  <si>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</si>
  <si>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</si>
  <si>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</si>
  <si>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</si>
  <si>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</si>
  <si>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</si>
  <si>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</si>
  <si>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</si>
  <si>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</si>
  <si>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</si>
  <si>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</si>
  <si>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</si>
  <si>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</si>
  <si>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</si>
  <si>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</si>
  <si>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</si>
  <si>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</si>
  <si>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</si>
  <si>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</si>
  <si>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</si>
  <si>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</si>
  <si>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</si>
  <si>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</si>
  <si>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</si>
  <si>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</si>
  <si>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</si>
  <si>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</si>
  <si>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</si>
  <si>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</si>
  <si>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</si>
  <si>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</si>
  <si>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</si>
  <si>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</si>
  <si>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</si>
  <si>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</si>
  <si>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</si>
  <si>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</si>
  <si>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</si>
  <si>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</si>
  <si>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</si>
  <si>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</si>
  <si>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</si>
  <si>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</si>
  <si>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</si>
  <si>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</si>
  <si>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</si>
  <si>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</si>
  <si>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</si>
  <si>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</si>
  <si>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</si>
  <si>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</si>
  <si>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</si>
  <si>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</si>
  <si>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</si>
  <si>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</si>
  <si>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</si>
  <si>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</si>
  <si>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</si>
  <si>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</si>
  <si>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</si>
  <si>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</si>
  <si>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</si>
  <si>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</si>
  <si>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</si>
  <si>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</si>
  <si>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</si>
  <si>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</si>
  <si>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</si>
  <si>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</si>
  <si>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</si>
  <si>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</si>
  <si>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</si>
  <si>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</si>
  <si>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</si>
  <si>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</si>
  <si>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</si>
  <si>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</si>
  <si>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</si>
  <si>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</si>
  <si>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</si>
  <si>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</si>
  <si>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</si>
  <si>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</si>
  <si>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Metinė</t>
  </si>
  <si>
    <t>S</t>
  </si>
  <si>
    <t>Pajamos už paslaugas ir nuomą</t>
  </si>
  <si>
    <t>SB</t>
  </si>
  <si>
    <t>Savivaldybės biudžeto lėšos</t>
  </si>
  <si>
    <t>Papildomos švietimo paslaugos</t>
  </si>
  <si>
    <t>06</t>
  </si>
  <si>
    <t xml:space="preserve"> 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</si>
  <si>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</si>
  <si>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</si>
  <si>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</si>
  <si>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</si>
  <si>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</si>
  <si>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(Įstaigos pavadinimas)</t>
  </si>
  <si>
    <t>įsakymu Nr.(5.1.1) AV - 306</t>
  </si>
  <si>
    <t xml:space="preserve"> 191791760, Mokyklos g. 4, Plikių mstl., Klaipėdos raj.</t>
  </si>
  <si>
    <t>(Registracijos kodas ir buveinės adresas)</t>
  </si>
  <si>
    <t xml:space="preserve"> PAŽYMA APIE PAJAMAS UŽ PASLAUGAS IR NUOMĄ  2019 m. gruodžio 31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</si>
  <si>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</si>
  <si>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</si>
  <si>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</si>
  <si>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</si>
  <si>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</si>
  <si>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</si>
  <si>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</si>
  <si>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</si>
  <si>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</si>
  <si>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</si>
  <si>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</si>
  <si>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</si>
  <si>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</si>
  <si>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</si>
  <si>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</si>
  <si>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</si>
  <si>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</si>
  <si>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</si>
  <si>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</si>
  <si>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</si>
  <si>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</si>
  <si>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</si>
  <si>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</si>
  <si>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</si>
  <si>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</si>
  <si>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</si>
  <si>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</si>
  <si>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</si>
  <si>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</si>
  <si>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r>
      <rPr>
        <u/>
        <sz val="10"/>
        <rFont val="Arial"/>
        <family val="2"/>
        <charset val="186"/>
      </rPr>
      <t>Metinė</t>
    </r>
    <r>
      <rPr>
        <sz val="10"/>
        <rFont val="Arial"/>
        <family val="2"/>
        <charset val="186"/>
      </rPr>
      <t>, ketvirtinė,mėnesinė</t>
    </r>
  </si>
  <si>
    <t xml:space="preserve">2020-01-14  Nr.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</si>
  <si>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</si>
  <si>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</si>
  <si>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</si>
  <si>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</si>
  <si>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</si>
  <si>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</si>
  <si>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</si>
  <si>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</si>
  <si>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</si>
  <si>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</si>
  <si>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</si>
  <si>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</si>
  <si>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</si>
  <si>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</si>
  <si>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</si>
  <si>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</si>
  <si>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</si>
  <si>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</si>
  <si>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</si>
  <si>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</si>
  <si>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</si>
  <si>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</si>
  <si>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</si>
  <si>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</si>
  <si>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</si>
  <si>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</si>
  <si>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2019  METŲ IV KETVIRTĮ</t>
  </si>
  <si>
    <t xml:space="preserve">2020-01-14  Nr.  </t>
  </si>
  <si>
    <t>P A T V I R T I N T A</t>
  </si>
  <si>
    <t>2014 m. spalio 27 d.</t>
  </si>
  <si>
    <t>įsakymu Nr. AV - 2486</t>
  </si>
  <si>
    <t>Plikių Ievos Labutytės pagrindinė mokykla</t>
  </si>
  <si>
    <t>(data)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</si>
  <si>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</si>
  <si>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</si>
  <si>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</si>
  <si>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</si>
  <si>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</si>
  <si>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</si>
  <si>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</si>
  <si>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>perduotos</t>
  </si>
  <si>
    <t>aplinkos apsaugos</t>
  </si>
  <si>
    <t>2 1 1 1 1 1</t>
  </si>
  <si>
    <t>iš jų:</t>
  </si>
  <si>
    <t>gyventojų pajamų mokestis</t>
  </si>
  <si>
    <t xml:space="preserve">2 1 2 1 1 1 </t>
  </si>
  <si>
    <t>Socialinis draudimas</t>
  </si>
  <si>
    <t xml:space="preserve">2 2 1 1 1 1 </t>
  </si>
  <si>
    <t>Mityba</t>
  </si>
  <si>
    <t>2 2 1 1 1 2</t>
  </si>
  <si>
    <t>Medikamentų ir medicininių paslaugų įsigijimas</t>
  </si>
  <si>
    <t>2 2 1 1 1 5</t>
  </si>
  <si>
    <t>Ryšių paslaugos</t>
  </si>
  <si>
    <t>2 2 1 1 1 6</t>
  </si>
  <si>
    <t>Transporto išlaikymas</t>
  </si>
  <si>
    <t>2 2 1 1 1 7</t>
  </si>
  <si>
    <t>Aprangos ir patalynės įsigijimo išlaidos</t>
  </si>
  <si>
    <t>2 2 1 1 1 11</t>
  </si>
  <si>
    <t>Komandiruotės</t>
  </si>
  <si>
    <t>2 2 1 1 1 15</t>
  </si>
  <si>
    <t>Materialiojo turto paprastasis remontas</t>
  </si>
  <si>
    <t>2 2 1 1 1 16</t>
  </si>
  <si>
    <t>Kvalifikacijos kėlimas</t>
  </si>
  <si>
    <t>2.2.1.1.1.20</t>
  </si>
  <si>
    <t>Komunalinės paslaugos</t>
  </si>
  <si>
    <t>šildymas</t>
  </si>
  <si>
    <t>elektros energija</t>
  </si>
  <si>
    <t>vandentiekis, kanalizacija</t>
  </si>
  <si>
    <t>rinkliava už atliekų tvarkymą</t>
  </si>
  <si>
    <t>2 2 1 1 1 21</t>
  </si>
  <si>
    <t>Informacinių technologijų prekių ir paslaugų įsigijimas</t>
  </si>
  <si>
    <t>2 2 1 1 1 23</t>
  </si>
  <si>
    <t>Ūkinio inventoriaus įsigijimas</t>
  </si>
  <si>
    <t>2.2.1.1.1.30</t>
  </si>
  <si>
    <t>Kitos prekės ir paslaugos</t>
  </si>
  <si>
    <t>dezinfekcija</t>
  </si>
  <si>
    <t>atsargų įsigijimas</t>
  </si>
  <si>
    <t>atliekų utilizavimas</t>
  </si>
  <si>
    <t>apsaugos sistema</t>
  </si>
  <si>
    <t>EAP techn. Aptarn.</t>
  </si>
  <si>
    <t xml:space="preserve">2 7 2 1 1 1 </t>
  </si>
  <si>
    <t>Socialinė parama pinigais</t>
  </si>
  <si>
    <t>2.7.3.1.1.2</t>
  </si>
  <si>
    <t>Iš viso:</t>
  </si>
  <si>
    <t xml:space="preserve">          Gautinos sumos</t>
  </si>
  <si>
    <t xml:space="preserve">savivaldybės 
biudžeto </t>
  </si>
  <si>
    <t>mokinio krepšelio</t>
  </si>
  <si>
    <t>subiudže
tintos 
lėšos už paslaugas ir nuomą</t>
  </si>
  <si>
    <t xml:space="preserve">  (parašas)</t>
  </si>
  <si>
    <t xml:space="preserve">                                  (vardas ir pavardė)</t>
  </si>
  <si>
    <t>PAŽYMA PRIE MOKĖTINŲ IR GAUTINŲ SUMŲ 2019 M. GRUODŽIO 31 D. ATASKAITOS FORMOS NR. 4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</si>
  <si>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</si>
  <si>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</si>
  <si>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</si>
  <si>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</si>
  <si>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gruodžio mėn. 31 d.</t>
  </si>
  <si>
    <t xml:space="preserve">                   ATASKAITA</t>
  </si>
  <si>
    <t xml:space="preserve">                          2020.01.14 Nr.________________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</si>
  <si>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</si>
  <si>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</si>
  <si>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</si>
  <si>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</si>
  <si>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</si>
  <si>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</si>
  <si>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</si>
  <si>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</si>
  <si>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</si>
  <si>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</si>
  <si>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</si>
  <si>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</si>
  <si>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</si>
  <si>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</si>
  <si>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</si>
  <si>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</si>
  <si>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</si>
  <si>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</si>
  <si>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</si>
  <si>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</si>
  <si>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</si>
  <si>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</si>
  <si>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</si>
  <si>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</si>
  <si>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</si>
  <si>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</si>
  <si>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</si>
  <si>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</si>
  <si>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</si>
  <si>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</si>
  <si>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</si>
  <si>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</si>
  <si>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</si>
  <si>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</si>
  <si>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</si>
  <si>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</si>
  <si>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</si>
  <si>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</si>
  <si>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</si>
  <si>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</si>
  <si>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</si>
  <si>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</si>
  <si>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</si>
  <si>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</si>
  <si>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</si>
  <si>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</si>
  <si>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</si>
  <si>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</si>
  <si>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</si>
  <si>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</si>
  <si>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</si>
  <si>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</si>
  <si>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</si>
  <si>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</si>
  <si>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</si>
  <si>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</si>
  <si>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</si>
  <si>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</si>
  <si>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</si>
  <si>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</si>
  <si>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</si>
  <si>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</si>
  <si>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</si>
  <si>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Klaipėdos raj.savivaldybės administracijos (Biudžeto ir ekonomikos skyriui)</t>
  </si>
  <si>
    <t>PAŽYMA DĖL SUKAUPTŲ FINANSAVIMO SUMŲ</t>
  </si>
  <si>
    <t>2020-01-14 Nr.______</t>
  </si>
  <si>
    <t>Ataskaitinis laikotarpis:</t>
  </si>
  <si>
    <t>2019-12-31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</si>
  <si>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</si>
  <si>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</si>
  <si>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</si>
  <si>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</si>
  <si>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</si>
  <si>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</si>
  <si>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</si>
  <si>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Atostogų rezervas, iš jų:</t>
  </si>
  <si>
    <t>09.02.01.01.</t>
  </si>
  <si>
    <t>socialinio draudimo įmokos</t>
  </si>
  <si>
    <t>Iš viso</t>
  </si>
  <si>
    <t>Atsargoms</t>
  </si>
  <si>
    <t>Kitoms išlaidoms</t>
  </si>
  <si>
    <t>(Parašas) (Vardas ir pavardė)</t>
  </si>
  <si>
    <t>PAŽYMA DĖL GAUTINŲ, GAUTŲ IR GRĄŽINTINŲ FINANSAVIMO SUMŲ</t>
  </si>
  <si>
    <t>2020-01-14  Nr.______</t>
  </si>
  <si>
    <t>Per ataskaitinį laikotarpį gautos finansavimo sumos:</t>
  </si>
  <si>
    <t>09.06.01.01.</t>
  </si>
  <si>
    <r>
      <t xml:space="preserve"> </t>
    </r>
    <r>
      <rPr>
        <u/>
        <sz val="10"/>
        <rFont val="Arial"/>
        <family val="2"/>
        <charset val="186"/>
      </rPr>
      <t xml:space="preserve"> Metinė</t>
    </r>
    <r>
      <rPr>
        <sz val="10"/>
        <rFont val="Arial"/>
        <family val="2"/>
        <charset val="186"/>
      </rPr>
      <t>, ketvirtinė, mėnesinė</t>
    </r>
  </si>
  <si>
    <t>Forma Nr. B-2   metinė, ketvirtinė                                                  patvirtinta Klaipėdos rajono savivaldybės administracijos direktoriaus  2019 m.  balandžio  3 d. įsakymu Nr AV-645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</si>
  <si>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</si>
  <si>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</si>
  <si>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</si>
  <si>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</si>
  <si>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</si>
  <si>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</si>
  <si>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</si>
  <si>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</si>
  <si>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</si>
  <si>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</si>
  <si>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</si>
  <si>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</si>
  <si>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</si>
  <si>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</si>
  <si>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</si>
  <si>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</si>
  <si>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</si>
  <si>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</si>
  <si>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</si>
  <si>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</si>
  <si>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</si>
  <si>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</si>
  <si>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</si>
  <si>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</si>
  <si>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</si>
  <si>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</si>
  <si>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</si>
  <si>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</si>
  <si>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</si>
  <si>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</si>
  <si>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</si>
  <si>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</si>
  <si>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</si>
  <si>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</si>
  <si>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</si>
  <si>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</si>
  <si>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</si>
  <si>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</si>
  <si>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</si>
  <si>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</si>
  <si>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</si>
  <si>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</si>
  <si>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IKIMOKYKLINIŲ, VISŲ TIPŲ BENDROJO UGDYMO MOKYKLŲ, KITŲ ŠVIETIMO ĮSTAIGŲ TINKLO, KONTINGENTO, ETATŲ  IR IŠLAIDŲ DARBO UŽMOKESČIUI  PLANO ĮVYKDYMO ATASKAITA 2019           m.     gruodžio        mėn.   31      d.</t>
  </si>
  <si>
    <t xml:space="preserve">Klaipėdos rajono savivaldybės </t>
  </si>
  <si>
    <t>2007 m. sausio 2 d.</t>
  </si>
  <si>
    <t>įsakymu Nr. AV-4</t>
  </si>
  <si>
    <t>Įstaigos pavadinimas</t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</si>
  <si>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</si>
  <si>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</si>
  <si>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</si>
  <si>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</si>
  <si>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</si>
  <si>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</si>
  <si>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Nemokamo maitinimo finansavimas</t>
  </si>
  <si>
    <t>Pagal vykdomus raštus</t>
  </si>
  <si>
    <t>Fizinių asmenų parama</t>
  </si>
  <si>
    <t xml:space="preserve">GPM 2% </t>
  </si>
  <si>
    <t>MK lėšos brandos egzaminams organizuoti</t>
  </si>
  <si>
    <t>Projektas "Keliaujantys amatininkai"</t>
  </si>
  <si>
    <t>Projektas "Atvira pamoka-kiekvieno mokinio pažangai"</t>
  </si>
  <si>
    <t>Projektas "Visuomenės sveikatos rėmimo programa"</t>
  </si>
  <si>
    <t>Švedų bendruomenės parama</t>
  </si>
  <si>
    <t>(Vardas, pavardė)</t>
  </si>
  <si>
    <t>Birutė Jucienė</t>
  </si>
  <si>
    <t>TIKSLINIŲ LĖŠŲ GAVIMAS IR PANAUDOJIMAS 2019 M GRUODŽIO 31 D.</t>
  </si>
  <si>
    <t>Sudaryta 2020 m sausio 14 d.</t>
  </si>
  <si>
    <t>334,51</t>
  </si>
  <si>
    <t>Klaipėdos universitetas (už vadovavimą praktikai)</t>
  </si>
  <si>
    <t>Transporto paslaugos</t>
  </si>
  <si>
    <t xml:space="preserve">2020-01-14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</si>
</sst>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0.0;#0.0;"/>
    <numFmt numFmtId="166" formatCode="#0.00;#0.00;"/>
    <numFmt numFmtId="167" formatCode="#0.0;\-#0.0;"/>
    <numFmt numFmtId="168" formatCode="#0.0;\-#0;"/>
  </numFmts>
  <fonts count="79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sz val="9"/>
      <color indexed="8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 applyFill="0" applyProtection="0"/>
    <xf numFmtId="0" fontId="36" fillId="0" borderId="0"/>
    <xf numFmtId="0" fontId="49" fillId="0" borderId="0"/>
    <xf numFmtId="0" fontId="36" fillId="0" borderId="0"/>
    <xf numFmtId="0" fontId="24" fillId="0" borderId="0"/>
    <xf numFmtId="0" fontId="49" fillId="0" borderId="0"/>
    <xf numFmtId="0" fontId="67" fillId="0" borderId="0"/>
  </cellStyleXfs>
  <cellXfs count="72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Alignment="1" applyProtection="1">
      <alignment horizontal="center" vertical="top"/>
    </xf>
    <xf numFmtId="0" fontId="23" fillId="0" borderId="0" xfId="0" applyFont="1"/>
    <xf numFmtId="0" fontId="23" fillId="0" borderId="0" xfId="0" applyFont="1" applyAlignment="1"/>
    <xf numFmtId="0" fontId="23" fillId="0" borderId="16" xfId="0" applyFont="1" applyBorder="1" applyAlignment="1"/>
    <xf numFmtId="0" fontId="23" fillId="0" borderId="0" xfId="0" applyFont="1" applyBorder="1" applyAlignment="1"/>
    <xf numFmtId="0" fontId="24" fillId="0" borderId="16" xfId="0" applyFont="1" applyBorder="1" applyAlignment="1"/>
    <xf numFmtId="0" fontId="23" fillId="0" borderId="16" xfId="0" applyFont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9" fillId="0" borderId="0" xfId="0" applyFont="1" applyFill="1"/>
    <xf numFmtId="0" fontId="29" fillId="0" borderId="16" xfId="0" applyFont="1" applyFill="1" applyBorder="1"/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7" fillId="0" borderId="0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0" xfId="0" quotePrefix="1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30" xfId="0" applyFont="1" applyBorder="1"/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justify" vertical="top" wrapText="1"/>
    </xf>
    <xf numFmtId="0" fontId="27" fillId="0" borderId="30" xfId="0" applyFont="1" applyBorder="1"/>
    <xf numFmtId="0" fontId="29" fillId="0" borderId="30" xfId="0" applyFont="1" applyBorder="1" applyAlignment="1">
      <alignment horizontal="right" vertical="center" wrapText="1"/>
    </xf>
    <xf numFmtId="2" fontId="28" fillId="0" borderId="29" xfId="0" quotePrefix="1" applyNumberFormat="1" applyFont="1" applyBorder="1" applyAlignment="1">
      <alignment horizontal="center"/>
    </xf>
    <xf numFmtId="0" fontId="28" fillId="0" borderId="0" xfId="0" applyFont="1" applyBorder="1"/>
    <xf numFmtId="0" fontId="31" fillId="0" borderId="16" xfId="1" applyFont="1" applyFill="1" applyBorder="1" applyAlignment="1">
      <alignment horizontal="left"/>
    </xf>
    <xf numFmtId="0" fontId="31" fillId="0" borderId="16" xfId="1" applyFont="1" applyFill="1" applyBorder="1" applyAlignment="1"/>
    <xf numFmtId="0" fontId="31" fillId="0" borderId="0" xfId="1" applyFont="1" applyFill="1" applyAlignment="1"/>
    <xf numFmtId="0" fontId="27" fillId="0" borderId="16" xfId="0" applyFont="1" applyBorder="1"/>
    <xf numFmtId="0" fontId="31" fillId="0" borderId="0" xfId="1" applyFont="1" applyFill="1" applyBorder="1"/>
    <xf numFmtId="0" fontId="31" fillId="0" borderId="0" xfId="0" applyFont="1" applyFill="1"/>
    <xf numFmtId="0" fontId="27" fillId="0" borderId="0" xfId="1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/>
    <xf numFmtId="0" fontId="27" fillId="0" borderId="0" xfId="1" applyFont="1" applyBorder="1"/>
    <xf numFmtId="0" fontId="31" fillId="0" borderId="0" xfId="1" applyFont="1" applyBorder="1"/>
    <xf numFmtId="0" fontId="31" fillId="0" borderId="0" xfId="0" applyFont="1"/>
    <xf numFmtId="0" fontId="31" fillId="0" borderId="0" xfId="1" applyFont="1" applyBorder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1" applyFont="1" applyBorder="1" applyAlignment="1">
      <alignment horizontal="center" vertical="top"/>
    </xf>
    <xf numFmtId="0" fontId="37" fillId="0" borderId="0" xfId="0" applyFont="1"/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4" fontId="23" fillId="0" borderId="16" xfId="0" applyNumberFormat="1" applyFont="1" applyBorder="1" applyAlignment="1">
      <alignment horizontal="center"/>
    </xf>
    <xf numFmtId="0" fontId="23" fillId="0" borderId="0" xfId="0" applyFont="1" applyFill="1"/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/>
    <xf numFmtId="0" fontId="23" fillId="0" borderId="30" xfId="0" applyFont="1" applyFill="1" applyBorder="1"/>
    <xf numFmtId="0" fontId="24" fillId="0" borderId="30" xfId="0" applyFont="1" applyBorder="1"/>
    <xf numFmtId="0" fontId="23" fillId="5" borderId="30" xfId="0" applyFont="1" applyFill="1" applyBorder="1"/>
    <xf numFmtId="0" fontId="24" fillId="0" borderId="30" xfId="0" applyFont="1" applyFill="1" applyBorder="1"/>
    <xf numFmtId="0" fontId="24" fillId="0" borderId="30" xfId="0" applyFont="1" applyBorder="1" applyAlignment="1">
      <alignment wrapText="1"/>
    </xf>
    <xf numFmtId="0" fontId="25" fillId="0" borderId="30" xfId="0" applyFont="1" applyBorder="1"/>
    <xf numFmtId="0" fontId="25" fillId="5" borderId="30" xfId="0" applyFont="1" applyFill="1" applyBorder="1"/>
    <xf numFmtId="0" fontId="25" fillId="0" borderId="30" xfId="0" applyNumberFormat="1" applyFont="1" applyFill="1" applyBorder="1"/>
    <xf numFmtId="0" fontId="23" fillId="0" borderId="30" xfId="0" applyFont="1" applyBorder="1"/>
    <xf numFmtId="0" fontId="25" fillId="0" borderId="30" xfId="0" applyFont="1" applyFill="1" applyBorder="1"/>
    <xf numFmtId="2" fontId="25" fillId="5" borderId="30" xfId="0" applyNumberFormat="1" applyFont="1" applyFill="1" applyBorder="1"/>
    <xf numFmtId="0" fontId="23" fillId="0" borderId="30" xfId="0" applyFont="1" applyBorder="1" applyAlignment="1">
      <alignment horizontal="right"/>
    </xf>
    <xf numFmtId="2" fontId="23" fillId="5" borderId="30" xfId="0" applyNumberFormat="1" applyFont="1" applyFill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/>
    <xf numFmtId="0" fontId="23" fillId="0" borderId="0" xfId="0" applyFont="1" applyFill="1" applyBorder="1"/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6" xfId="0" applyFill="1" applyBorder="1" applyAlignment="1" applyProtection="1">
      <alignment horizontal="centerContinuous" vertical="center"/>
      <protection hidden="1"/>
    </xf>
    <xf numFmtId="1" fontId="2" fillId="0" borderId="32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centerContinuous" vertical="center" wrapText="1"/>
    </xf>
    <xf numFmtId="0" fontId="2" fillId="0" borderId="38" xfId="0" applyFont="1" applyFill="1" applyBorder="1" applyAlignment="1" applyProtection="1">
      <alignment horizontal="centerContinuous" vertical="center" wrapText="1"/>
    </xf>
    <xf numFmtId="0" fontId="2" fillId="0" borderId="39" xfId="0" applyFont="1" applyFill="1" applyBorder="1" applyAlignment="1" applyProtection="1">
      <alignment horizontal="centerContinuous" vertical="center" wrapText="1"/>
    </xf>
    <xf numFmtId="0" fontId="2" fillId="0" borderId="37" xfId="0" applyFont="1" applyFill="1" applyBorder="1" applyAlignment="1" applyProtection="1">
      <alignment horizontal="centerContinuous" vertical="center"/>
    </xf>
    <xf numFmtId="0" fontId="2" fillId="0" borderId="38" xfId="0" applyFont="1" applyFill="1" applyBorder="1" applyAlignment="1" applyProtection="1">
      <alignment horizontal="centerContinuous" vertical="center"/>
    </xf>
    <xf numFmtId="0" fontId="2" fillId="0" borderId="39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Continuous" vertical="center"/>
      <protection hidden="1"/>
    </xf>
    <xf numFmtId="0" fontId="2" fillId="0" borderId="38" xfId="0" applyFont="1" applyFill="1" applyBorder="1" applyAlignment="1" applyProtection="1">
      <alignment horizontal="centerContinuous" vertical="center"/>
      <protection hidden="1"/>
    </xf>
    <xf numFmtId="0" fontId="2" fillId="0" borderId="39" xfId="0" applyFont="1" applyFill="1" applyBorder="1" applyAlignment="1" applyProtection="1">
      <alignment horizontal="centerContinuous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left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2" fontId="40" fillId="0" borderId="10" xfId="0" applyNumberFormat="1" applyFont="1" applyFill="1" applyBorder="1" applyAlignment="1" applyProtection="1">
      <alignment horizontal="right"/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hidden="1"/>
    </xf>
    <xf numFmtId="0" fontId="40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40" fillId="0" borderId="1" xfId="0" applyFont="1" applyFill="1" applyBorder="1" applyAlignment="1" applyProtection="1">
      <alignment horizontal="left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Protection="1"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" xfId="0" applyFont="1" applyFill="1" applyBorder="1" applyProtection="1"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4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0" fontId="43" fillId="0" borderId="0" xfId="0" applyFont="1" applyFill="1"/>
    <xf numFmtId="0" fontId="0" fillId="0" borderId="0" xfId="0" applyFill="1"/>
    <xf numFmtId="0" fontId="43" fillId="0" borderId="0" xfId="0" applyFont="1" applyFill="1" applyAlignment="1">
      <alignment horizontal="center" vertical="center" wrapText="1"/>
    </xf>
    <xf numFmtId="14" fontId="42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2" fillId="6" borderId="47" xfId="0" applyFont="1" applyFill="1" applyBorder="1" applyAlignment="1">
      <alignment horizontal="center" vertical="center" wrapText="1"/>
    </xf>
    <xf numFmtId="0" fontId="42" fillId="6" borderId="47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right" vertical="center"/>
    </xf>
    <xf numFmtId="49" fontId="43" fillId="0" borderId="47" xfId="0" applyNumberFormat="1" applyFont="1" applyFill="1" applyBorder="1" applyAlignment="1">
      <alignment horizontal="center" vertical="center"/>
    </xf>
    <xf numFmtId="2" fontId="43" fillId="0" borderId="47" xfId="0" applyNumberFormat="1" applyFont="1" applyFill="1" applyBorder="1" applyAlignment="1">
      <alignment horizontal="right" vertical="center"/>
    </xf>
    <xf numFmtId="0" fontId="47" fillId="0" borderId="47" xfId="0" applyFont="1" applyFill="1" applyBorder="1" applyAlignment="1">
      <alignment horizontal="right" vertical="center"/>
    </xf>
    <xf numFmtId="49" fontId="42" fillId="0" borderId="47" xfId="0" applyNumberFormat="1" applyFont="1" applyFill="1" applyBorder="1" applyAlignment="1">
      <alignment horizontal="center" vertical="center"/>
    </xf>
    <xf numFmtId="2" fontId="42" fillId="0" borderId="4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43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right" vertical="center"/>
    </xf>
    <xf numFmtId="0" fontId="35" fillId="0" borderId="0" xfId="0" applyFont="1" applyProtection="1">
      <protection locked="0"/>
    </xf>
    <xf numFmtId="0" fontId="35" fillId="0" borderId="0" xfId="0" applyFont="1"/>
    <xf numFmtId="0" fontId="32" fillId="0" borderId="0" xfId="0" applyFont="1" applyAlignment="1" applyProtection="1">
      <alignment wrapText="1"/>
      <protection locked="0"/>
    </xf>
    <xf numFmtId="0" fontId="50" fillId="0" borderId="0" xfId="2" applyFont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51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52" fillId="0" borderId="0" xfId="2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54" fillId="0" borderId="27" xfId="0" applyFont="1" applyBorder="1" applyProtection="1">
      <protection locked="0"/>
    </xf>
    <xf numFmtId="0" fontId="54" fillId="0" borderId="30" xfId="0" applyFont="1" applyBorder="1" applyProtection="1">
      <protection locked="0"/>
    </xf>
    <xf numFmtId="0" fontId="34" fillId="0" borderId="0" xfId="0" applyFont="1" applyProtection="1">
      <protection locked="0"/>
    </xf>
    <xf numFmtId="1" fontId="56" fillId="0" borderId="0" xfId="0" applyNumberFormat="1" applyFont="1" applyProtection="1">
      <protection locked="0"/>
    </xf>
    <xf numFmtId="0" fontId="51" fillId="0" borderId="30" xfId="5" applyFont="1" applyBorder="1" applyAlignment="1" applyProtection="1">
      <alignment horizontal="center" vertical="center" wrapText="1"/>
      <protection locked="0"/>
    </xf>
    <xf numFmtId="0" fontId="35" fillId="0" borderId="30" xfId="3" applyFont="1" applyBorder="1" applyAlignment="1" applyProtection="1">
      <alignment horizontal="center" vertical="top" wrapText="1"/>
      <protection locked="0"/>
    </xf>
    <xf numFmtId="0" fontId="57" fillId="0" borderId="30" xfId="3" applyFont="1" applyBorder="1" applyAlignment="1" applyProtection="1">
      <alignment horizontal="center" vertical="top" wrapText="1"/>
      <protection locked="0"/>
    </xf>
    <xf numFmtId="0" fontId="34" fillId="0" borderId="27" xfId="5" applyFont="1" applyBorder="1" applyAlignment="1" applyProtection="1">
      <alignment horizontal="center" vertical="top" wrapText="1"/>
      <protection locked="0"/>
    </xf>
    <xf numFmtId="0" fontId="34" fillId="0" borderId="30" xfId="0" applyFont="1" applyBorder="1" applyAlignment="1" applyProtection="1">
      <alignment vertical="top"/>
      <protection locked="0"/>
    </xf>
    <xf numFmtId="0" fontId="34" fillId="0" borderId="21" xfId="0" applyFont="1" applyBorder="1" applyProtection="1"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35" fillId="0" borderId="30" xfId="3" applyFont="1" applyBorder="1" applyAlignment="1" applyProtection="1">
      <alignment vertical="center" wrapText="1"/>
      <protection locked="0"/>
    </xf>
    <xf numFmtId="0" fontId="35" fillId="0" borderId="30" xfId="3" applyFont="1" applyBorder="1" applyProtection="1">
      <protection locked="0"/>
    </xf>
    <xf numFmtId="0" fontId="35" fillId="0" borderId="27" xfId="3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35" fillId="0" borderId="30" xfId="3" applyFont="1" applyBorder="1" applyAlignment="1" applyProtection="1">
      <alignment horizontal="right"/>
      <protection locked="0"/>
    </xf>
    <xf numFmtId="0" fontId="35" fillId="0" borderId="27" xfId="3" applyFont="1" applyBorder="1" applyAlignment="1" applyProtection="1">
      <alignment horizontal="right"/>
      <protection locked="0"/>
    </xf>
    <xf numFmtId="0" fontId="27" fillId="0" borderId="3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8" fillId="0" borderId="0" xfId="4" applyNumberFormat="1" applyFont="1" applyProtection="1">
      <protection locked="0"/>
    </xf>
    <xf numFmtId="164" fontId="58" fillId="0" borderId="0" xfId="4" applyNumberFormat="1" applyFont="1" applyAlignment="1" applyProtection="1">
      <alignment horizontal="left"/>
      <protection locked="0"/>
    </xf>
    <xf numFmtId="164" fontId="58" fillId="0" borderId="0" xfId="4" applyNumberFormat="1" applyFont="1" applyAlignment="1" applyProtection="1">
      <alignment horizontal="center"/>
      <protection locked="0"/>
    </xf>
    <xf numFmtId="1" fontId="56" fillId="0" borderId="30" xfId="0" applyNumberFormat="1" applyFont="1" applyBorder="1" applyAlignment="1" applyProtection="1">
      <alignment horizontal="center"/>
      <protection locked="0"/>
    </xf>
    <xf numFmtId="0" fontId="35" fillId="0" borderId="0" xfId="3" applyFont="1" applyAlignment="1" applyProtection="1">
      <alignment vertical="center" wrapText="1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35" fillId="0" borderId="0" xfId="3" applyFont="1" applyProtection="1">
      <protection locked="0"/>
    </xf>
    <xf numFmtId="164" fontId="50" fillId="0" borderId="0" xfId="4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61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>
      <alignment horizontal="center" wrapText="1"/>
    </xf>
    <xf numFmtId="0" fontId="34" fillId="0" borderId="60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6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5" xfId="0" applyFont="1" applyBorder="1" applyAlignment="1">
      <alignment horizontal="center" wrapText="1"/>
    </xf>
    <xf numFmtId="0" fontId="36" fillId="0" borderId="65" xfId="0" applyFont="1" applyBorder="1" applyAlignment="1">
      <alignment horizontal="left" wrapText="1"/>
    </xf>
    <xf numFmtId="0" fontId="36" fillId="0" borderId="66" xfId="0" applyFont="1" applyBorder="1" applyAlignment="1">
      <alignment horizontal="right" wrapText="1"/>
    </xf>
    <xf numFmtId="0" fontId="36" fillId="0" borderId="26" xfId="0" applyFont="1" applyBorder="1" applyAlignment="1">
      <alignment horizontal="right" wrapText="1"/>
    </xf>
    <xf numFmtId="0" fontId="36" fillId="0" borderId="23" xfId="0" applyFont="1" applyBorder="1" applyAlignment="1">
      <alignment horizontal="right" wrapText="1"/>
    </xf>
    <xf numFmtId="0" fontId="36" fillId="0" borderId="67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4" fontId="36" fillId="7" borderId="62" xfId="0" applyNumberFormat="1" applyFont="1" applyFill="1" applyBorder="1" applyAlignment="1">
      <alignment horizontal="right" wrapText="1"/>
    </xf>
    <xf numFmtId="2" fontId="36" fillId="0" borderId="60" xfId="0" applyNumberFormat="1" applyFont="1" applyBorder="1" applyAlignment="1">
      <alignment horizontal="right" wrapText="1"/>
    </xf>
    <xf numFmtId="0" fontId="60" fillId="0" borderId="65" xfId="0" applyFont="1" applyBorder="1" applyAlignment="1">
      <alignment horizontal="left" wrapText="1"/>
    </xf>
    <xf numFmtId="0" fontId="36" fillId="0" borderId="60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61" xfId="0" applyFont="1" applyBorder="1" applyAlignment="1">
      <alignment horizontal="right" wrapText="1"/>
    </xf>
    <xf numFmtId="0" fontId="36" fillId="0" borderId="65" xfId="0" applyFont="1" applyBorder="1" applyAlignment="1" applyProtection="1">
      <alignment horizontal="left" wrapText="1"/>
      <protection locked="0"/>
    </xf>
    <xf numFmtId="0" fontId="36" fillId="0" borderId="60" xfId="0" applyFont="1" applyBorder="1" applyAlignment="1" applyProtection="1">
      <alignment horizontal="right" wrapText="1"/>
      <protection locked="0"/>
    </xf>
    <xf numFmtId="0" fontId="36" fillId="0" borderId="30" xfId="0" applyFont="1" applyBorder="1" applyAlignment="1" applyProtection="1">
      <alignment horizontal="right" wrapText="1"/>
      <protection locked="0"/>
    </xf>
    <xf numFmtId="0" fontId="56" fillId="0" borderId="30" xfId="0" applyFont="1" applyBorder="1" applyAlignment="1" applyProtection="1">
      <alignment horizontal="right" wrapText="1"/>
      <protection locked="0"/>
    </xf>
    <xf numFmtId="0" fontId="36" fillId="0" borderId="27" xfId="0" applyFont="1" applyBorder="1" applyAlignment="1" applyProtection="1">
      <alignment horizontal="right" wrapText="1"/>
      <protection locked="0"/>
    </xf>
    <xf numFmtId="0" fontId="36" fillId="0" borderId="61" xfId="0" applyFont="1" applyBorder="1" applyAlignment="1" applyProtection="1">
      <alignment horizontal="right" wrapText="1"/>
      <protection locked="0"/>
    </xf>
    <xf numFmtId="0" fontId="61" fillId="0" borderId="65" xfId="0" applyFont="1" applyBorder="1" applyAlignment="1" applyProtection="1">
      <alignment horizontal="left" wrapText="1"/>
      <protection locked="0"/>
    </xf>
    <xf numFmtId="0" fontId="62" fillId="0" borderId="65" xfId="0" applyFont="1" applyBorder="1" applyAlignment="1" applyProtection="1">
      <alignment horizontal="left" wrapText="1"/>
      <protection locked="0"/>
    </xf>
    <xf numFmtId="0" fontId="36" fillId="0" borderId="62" xfId="0" applyFont="1" applyBorder="1" applyAlignment="1" applyProtection="1">
      <alignment horizontal="right" wrapText="1"/>
      <protection locked="0"/>
    </xf>
    <xf numFmtId="2" fontId="36" fillId="0" borderId="30" xfId="0" applyNumberFormat="1" applyFont="1" applyBorder="1" applyAlignment="1" applyProtection="1">
      <alignment horizontal="right" wrapText="1"/>
      <protection locked="0"/>
    </xf>
    <xf numFmtId="0" fontId="56" fillId="0" borderId="65" xfId="0" applyFont="1" applyBorder="1" applyAlignment="1" applyProtection="1">
      <alignment horizontal="left" wrapText="1"/>
      <protection locked="0"/>
    </xf>
    <xf numFmtId="0" fontId="63" fillId="0" borderId="68" xfId="0" applyFont="1" applyBorder="1" applyAlignment="1">
      <alignment horizontal="left" wrapText="1"/>
    </xf>
    <xf numFmtId="0" fontId="36" fillId="0" borderId="69" xfId="0" applyFont="1" applyBorder="1" applyAlignment="1" applyProtection="1">
      <alignment horizontal="right" wrapText="1"/>
      <protection locked="0"/>
    </xf>
    <xf numFmtId="0" fontId="36" fillId="0" borderId="70" xfId="0" applyFont="1" applyBorder="1" applyAlignment="1" applyProtection="1">
      <alignment horizontal="right" wrapText="1"/>
      <protection locked="0"/>
    </xf>
    <xf numFmtId="0" fontId="56" fillId="0" borderId="70" xfId="0" applyFont="1" applyBorder="1" applyAlignment="1" applyProtection="1">
      <alignment horizontal="right" wrapText="1"/>
      <protection locked="0"/>
    </xf>
    <xf numFmtId="0" fontId="36" fillId="0" borderId="71" xfId="0" applyFont="1" applyBorder="1" applyAlignment="1" applyProtection="1">
      <alignment horizontal="right" wrapText="1"/>
      <protection locked="0"/>
    </xf>
    <xf numFmtId="0" fontId="36" fillId="0" borderId="72" xfId="0" applyFont="1" applyBorder="1" applyAlignment="1" applyProtection="1">
      <alignment horizontal="right" wrapText="1"/>
      <protection locked="0"/>
    </xf>
    <xf numFmtId="0" fontId="36" fillId="0" borderId="19" xfId="0" applyFont="1" applyBorder="1" applyAlignment="1" applyProtection="1">
      <alignment horizontal="right" wrapText="1"/>
      <protection locked="0"/>
    </xf>
    <xf numFmtId="0" fontId="36" fillId="0" borderId="20" xfId="0" applyFont="1" applyBorder="1" applyAlignment="1" applyProtection="1">
      <alignment horizontal="right" wrapText="1"/>
      <protection locked="0"/>
    </xf>
    <xf numFmtId="0" fontId="56" fillId="0" borderId="20" xfId="0" applyFont="1" applyBorder="1" applyAlignment="1" applyProtection="1">
      <alignment horizontal="right" wrapText="1"/>
      <protection locked="0"/>
    </xf>
    <xf numFmtId="4" fontId="36" fillId="7" borderId="63" xfId="0" applyNumberFormat="1" applyFont="1" applyFill="1" applyBorder="1" applyAlignment="1">
      <alignment horizontal="right" wrapText="1"/>
    </xf>
    <xf numFmtId="0" fontId="36" fillId="0" borderId="73" xfId="0" applyFont="1" applyBorder="1" applyAlignment="1">
      <alignment horizontal="right" wrapText="1"/>
    </xf>
    <xf numFmtId="0" fontId="36" fillId="0" borderId="17" xfId="0" applyFont="1" applyBorder="1" applyAlignment="1" applyProtection="1">
      <alignment horizontal="right" wrapText="1"/>
      <protection locked="0"/>
    </xf>
    <xf numFmtId="0" fontId="64" fillId="7" borderId="52" xfId="0" applyFont="1" applyFill="1" applyBorder="1" applyAlignment="1">
      <alignment horizontal="left" wrapText="1"/>
    </xf>
    <xf numFmtId="0" fontId="64" fillId="7" borderId="74" xfId="0" applyFont="1" applyFill="1" applyBorder="1" applyAlignment="1">
      <alignment horizontal="right" wrapText="1"/>
    </xf>
    <xf numFmtId="0" fontId="64" fillId="7" borderId="75" xfId="0" applyFont="1" applyFill="1" applyBorder="1" applyAlignment="1">
      <alignment horizontal="right" wrapText="1"/>
    </xf>
    <xf numFmtId="0" fontId="64" fillId="7" borderId="76" xfId="0" applyFont="1" applyFill="1" applyBorder="1" applyAlignment="1">
      <alignment horizontal="right" wrapText="1"/>
    </xf>
    <xf numFmtId="0" fontId="64" fillId="7" borderId="77" xfId="0" applyFont="1" applyFill="1" applyBorder="1" applyAlignment="1">
      <alignment horizontal="right" wrapText="1"/>
    </xf>
    <xf numFmtId="4" fontId="36" fillId="7" borderId="78" xfId="0" applyNumberFormat="1" applyFont="1" applyFill="1" applyBorder="1" applyAlignment="1">
      <alignment horizontal="right" wrapText="1"/>
    </xf>
    <xf numFmtId="0" fontId="65" fillId="7" borderId="79" xfId="0" applyFont="1" applyFill="1" applyBorder="1" applyAlignment="1">
      <alignment horizontal="left" wrapText="1"/>
    </xf>
    <xf numFmtId="0" fontId="64" fillId="7" borderId="69" xfId="0" applyFont="1" applyFill="1" applyBorder="1" applyAlignment="1">
      <alignment horizontal="right" wrapText="1"/>
    </xf>
    <xf numFmtId="0" fontId="64" fillId="7" borderId="70" xfId="0" applyFont="1" applyFill="1" applyBorder="1" applyAlignment="1">
      <alignment horizontal="right" wrapText="1"/>
    </xf>
    <xf numFmtId="0" fontId="64" fillId="7" borderId="80" xfId="0" applyFont="1" applyFill="1" applyBorder="1" applyAlignment="1">
      <alignment horizontal="right" wrapText="1"/>
    </xf>
    <xf numFmtId="0" fontId="64" fillId="7" borderId="81" xfId="0" applyFont="1" applyFill="1" applyBorder="1" applyAlignment="1">
      <alignment horizontal="right" wrapText="1"/>
    </xf>
    <xf numFmtId="4" fontId="36" fillId="7" borderId="80" xfId="0" applyNumberFormat="1" applyFont="1" applyFill="1" applyBorder="1" applyAlignment="1">
      <alignment horizontal="right" wrapText="1"/>
    </xf>
    <xf numFmtId="0" fontId="35" fillId="7" borderId="52" xfId="0" applyFont="1" applyFill="1" applyBorder="1"/>
    <xf numFmtId="0" fontId="35" fillId="7" borderId="74" xfId="0" applyFont="1" applyFill="1" applyBorder="1"/>
    <xf numFmtId="0" fontId="35" fillId="7" borderId="75" xfId="0" applyFont="1" applyFill="1" applyBorder="1"/>
    <xf numFmtId="0" fontId="35" fillId="7" borderId="76" xfId="0" applyFont="1" applyFill="1" applyBorder="1"/>
    <xf numFmtId="0" fontId="35" fillId="7" borderId="77" xfId="0" applyFont="1" applyFill="1" applyBorder="1"/>
    <xf numFmtId="0" fontId="61" fillId="7" borderId="59" xfId="0" applyFont="1" applyFill="1" applyBorder="1" applyAlignment="1" applyProtection="1">
      <alignment horizontal="left" wrapText="1"/>
      <protection locked="0"/>
    </xf>
    <xf numFmtId="0" fontId="35" fillId="7" borderId="60" xfId="0" applyFont="1" applyFill="1" applyBorder="1"/>
    <xf numFmtId="0" fontId="35" fillId="7" borderId="30" xfId="0" applyFont="1" applyFill="1" applyBorder="1"/>
    <xf numFmtId="0" fontId="35" fillId="7" borderId="62" xfId="0" applyFont="1" applyFill="1" applyBorder="1"/>
    <xf numFmtId="0" fontId="35" fillId="7" borderId="29" xfId="0" applyFont="1" applyFill="1" applyBorder="1"/>
    <xf numFmtId="0" fontId="35" fillId="7" borderId="59" xfId="0" applyFont="1" applyFill="1" applyBorder="1"/>
    <xf numFmtId="0" fontId="61" fillId="7" borderId="79" xfId="0" applyFont="1" applyFill="1" applyBorder="1" applyAlignment="1" applyProtection="1">
      <alignment horizontal="left" wrapText="1"/>
      <protection locked="0"/>
    </xf>
    <xf numFmtId="0" fontId="35" fillId="7" borderId="69" xfId="0" applyFont="1" applyFill="1" applyBorder="1"/>
    <xf numFmtId="0" fontId="35" fillId="7" borderId="70" xfId="0" applyFont="1" applyFill="1" applyBorder="1"/>
    <xf numFmtId="0" fontId="35" fillId="7" borderId="80" xfId="0" applyFont="1" applyFill="1" applyBorder="1"/>
    <xf numFmtId="0" fontId="35" fillId="7" borderId="81" xfId="0" applyFont="1" applyFill="1" applyBorder="1"/>
    <xf numFmtId="0" fontId="48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5" fillId="0" borderId="16" xfId="0" applyFont="1" applyBorder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58" fillId="0" borderId="0" xfId="6" applyFont="1" applyBorder="1"/>
    <xf numFmtId="0" fontId="0" fillId="0" borderId="0" xfId="0"/>
    <xf numFmtId="0" fontId="68" fillId="0" borderId="0" xfId="0" applyFont="1"/>
    <xf numFmtId="0" fontId="69" fillId="0" borderId="0" xfId="6" applyFont="1" applyBorder="1"/>
    <xf numFmtId="0" fontId="69" fillId="0" borderId="0" xfId="6" applyFont="1" applyBorder="1" applyAlignment="1">
      <alignment vertical="center"/>
    </xf>
    <xf numFmtId="0" fontId="55" fillId="0" borderId="0" xfId="6" applyFont="1" applyBorder="1" applyAlignment="1">
      <alignment horizontal="center" vertical="top"/>
    </xf>
    <xf numFmtId="0" fontId="70" fillId="0" borderId="0" xfId="6" applyFont="1" applyBorder="1" applyAlignment="1"/>
    <xf numFmtId="0" fontId="58" fillId="0" borderId="0" xfId="0" applyFont="1" applyBorder="1" applyAlignment="1"/>
    <xf numFmtId="0" fontId="70" fillId="0" borderId="0" xfId="6" applyFont="1" applyBorder="1"/>
    <xf numFmtId="0" fontId="58" fillId="0" borderId="0" xfId="6" applyFont="1" applyBorder="1" applyAlignment="1"/>
    <xf numFmtId="0" fontId="71" fillId="0" borderId="0" xfId="6" applyFont="1" applyBorder="1" applyAlignment="1">
      <alignment horizontal="center" vertical="center"/>
    </xf>
    <xf numFmtId="0" fontId="69" fillId="0" borderId="30" xfId="6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wrapText="1"/>
    </xf>
    <xf numFmtId="0" fontId="74" fillId="0" borderId="30" xfId="6" applyFont="1" applyBorder="1" applyAlignment="1">
      <alignment horizontal="center" vertical="center" wrapText="1"/>
    </xf>
    <xf numFmtId="0" fontId="74" fillId="0" borderId="30" xfId="6" applyFont="1" applyBorder="1" applyAlignment="1">
      <alignment horizontal="center" wrapText="1"/>
    </xf>
    <xf numFmtId="0" fontId="58" fillId="0" borderId="30" xfId="6" applyFont="1" applyBorder="1" applyAlignment="1"/>
    <xf numFmtId="2" fontId="58" fillId="0" borderId="30" xfId="6" applyNumberFormat="1" applyFont="1" applyBorder="1" applyAlignment="1">
      <alignment horizontal="right"/>
    </xf>
    <xf numFmtId="2" fontId="58" fillId="0" borderId="30" xfId="6" applyNumberFormat="1" applyFont="1" applyBorder="1" applyAlignment="1"/>
    <xf numFmtId="165" fontId="56" fillId="0" borderId="30" xfId="6" applyNumberFormat="1" applyFont="1" applyBorder="1" applyAlignment="1">
      <alignment horizontal="right" vertical="center"/>
    </xf>
    <xf numFmtId="166" fontId="56" fillId="0" borderId="30" xfId="6" applyNumberFormat="1" applyFont="1" applyBorder="1" applyAlignment="1">
      <alignment horizontal="right" vertical="center"/>
    </xf>
    <xf numFmtId="0" fontId="58" fillId="0" borderId="30" xfId="6" applyFont="1" applyBorder="1" applyAlignment="1">
      <alignment wrapText="1"/>
    </xf>
    <xf numFmtId="1" fontId="56" fillId="0" borderId="30" xfId="6" applyNumberFormat="1" applyFont="1" applyBorder="1" applyAlignment="1">
      <alignment horizontal="right" vertical="center"/>
    </xf>
    <xf numFmtId="49" fontId="36" fillId="0" borderId="30" xfId="6" applyNumberFormat="1" applyFont="1" applyBorder="1" applyAlignment="1" applyProtection="1">
      <alignment horizontal="justify" vertical="center"/>
    </xf>
    <xf numFmtId="0" fontId="36" fillId="0" borderId="30" xfId="6" applyNumberFormat="1" applyFont="1" applyBorder="1" applyAlignment="1" applyProtection="1">
      <alignment horizontal="right" vertical="center"/>
    </xf>
    <xf numFmtId="2" fontId="58" fillId="0" borderId="30" xfId="6" applyNumberFormat="1" applyFont="1" applyBorder="1" applyAlignment="1" applyProtection="1">
      <alignment horizontal="right" vertical="center"/>
    </xf>
    <xf numFmtId="1" fontId="75" fillId="0" borderId="30" xfId="0" applyNumberFormat="1" applyFont="1" applyBorder="1" applyAlignment="1"/>
    <xf numFmtId="2" fontId="64" fillId="0" borderId="30" xfId="0" applyNumberFormat="1" applyFont="1" applyBorder="1" applyAlignment="1"/>
    <xf numFmtId="167" fontId="55" fillId="0" borderId="0" xfId="6" applyNumberFormat="1" applyFont="1" applyBorder="1" applyAlignment="1" applyProtection="1"/>
    <xf numFmtId="1" fontId="76" fillId="0" borderId="0" xfId="0" applyNumberFormat="1" applyFont="1" applyBorder="1" applyAlignment="1">
      <alignment vertical="top"/>
    </xf>
    <xf numFmtId="1" fontId="58" fillId="0" borderId="0" xfId="0" applyNumberFormat="1" applyFont="1" applyBorder="1" applyAlignment="1"/>
    <xf numFmtId="1" fontId="55" fillId="0" borderId="0" xfId="0" applyNumberFormat="1" applyFont="1" applyBorder="1" applyAlignment="1"/>
    <xf numFmtId="1" fontId="50" fillId="0" borderId="0" xfId="0" applyNumberFormat="1" applyFont="1" applyBorder="1" applyAlignment="1"/>
    <xf numFmtId="0" fontId="24" fillId="0" borderId="82" xfId="0" applyFont="1" applyFill="1" applyBorder="1" applyAlignment="1"/>
    <xf numFmtId="1" fontId="55" fillId="0" borderId="82" xfId="0" applyNumberFormat="1" applyFont="1" applyBorder="1" applyAlignment="1"/>
    <xf numFmtId="0" fontId="68" fillId="0" borderId="0" xfId="0" applyFont="1" applyFill="1" applyBorder="1" applyAlignment="1">
      <alignment horizontal="center" vertical="top"/>
    </xf>
    <xf numFmtId="0" fontId="24" fillId="0" borderId="82" xfId="0" applyFont="1" applyFill="1" applyBorder="1"/>
    <xf numFmtId="167" fontId="55" fillId="0" borderId="0" xfId="6" applyNumberFormat="1" applyFont="1" applyBorder="1" applyAlignment="1" applyProtection="1">
      <alignment horizontal="right"/>
      <protection locked="0"/>
    </xf>
    <xf numFmtId="1" fontId="76" fillId="0" borderId="0" xfId="0" applyNumberFormat="1" applyFont="1" applyBorder="1"/>
    <xf numFmtId="1" fontId="58" fillId="0" borderId="0" xfId="0" applyNumberFormat="1" applyFont="1" applyBorder="1"/>
    <xf numFmtId="168" fontId="55" fillId="0" borderId="0" xfId="6" applyNumberFormat="1" applyFont="1" applyBorder="1" applyAlignment="1" applyProtection="1">
      <alignment horizontal="right"/>
      <protection locked="0"/>
    </xf>
    <xf numFmtId="1" fontId="55" fillId="0" borderId="0" xfId="0" applyNumberFormat="1" applyFont="1" applyBorder="1"/>
    <xf numFmtId="1" fontId="55" fillId="0" borderId="0" xfId="0" applyNumberFormat="1" applyFont="1" applyBorder="1" applyAlignment="1">
      <alignment vertical="top"/>
    </xf>
    <xf numFmtId="1" fontId="55" fillId="0" borderId="0" xfId="0" applyNumberFormat="1" applyFont="1" applyBorder="1" applyAlignment="1">
      <alignment vertical="center"/>
    </xf>
    <xf numFmtId="0" fontId="55" fillId="0" borderId="0" xfId="6" applyFont="1" applyBorder="1"/>
    <xf numFmtId="0" fontId="78" fillId="0" borderId="0" xfId="6" applyFont="1" applyBorder="1"/>
    <xf numFmtId="0" fontId="52" fillId="0" borderId="0" xfId="6" applyFont="1" applyBorder="1" applyAlignment="1"/>
    <xf numFmtId="49" fontId="36" fillId="0" borderId="30" xfId="6" applyNumberFormat="1" applyFont="1" applyBorder="1" applyAlignment="1" applyProtection="1">
      <alignment horizontal="right" vertical="center"/>
    </xf>
    <xf numFmtId="1" fontId="36" fillId="0" borderId="3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31" xfId="0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31" xfId="0" applyFill="1" applyBorder="1" applyAlignment="1" applyProtection="1">
      <alignment horizontal="right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24" fillId="0" borderId="30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30" xfId="0" applyFont="1" applyBorder="1"/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6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0" fontId="23" fillId="0" borderId="30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/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/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/>
    <xf numFmtId="0" fontId="23" fillId="0" borderId="19" xfId="0" applyFont="1" applyBorder="1" applyAlignment="1"/>
    <xf numFmtId="0" fontId="23" fillId="0" borderId="27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7" fillId="0" borderId="16" xfId="1" applyFont="1" applyFill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0" fontId="31" fillId="0" borderId="16" xfId="1" applyFont="1" applyFill="1" applyBorder="1" applyAlignment="1"/>
    <xf numFmtId="0" fontId="27" fillId="0" borderId="16" xfId="1" applyFont="1" applyFill="1" applyBorder="1" applyAlignment="1">
      <alignment horizontal="center"/>
    </xf>
    <xf numFmtId="0" fontId="42" fillId="0" borderId="47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wrapText="1"/>
    </xf>
    <xf numFmtId="0" fontId="44" fillId="0" borderId="4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/>
    </xf>
    <xf numFmtId="0" fontId="42" fillId="6" borderId="48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3" fillId="0" borderId="51" xfId="0" applyFont="1" applyFill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57" fillId="0" borderId="30" xfId="0" applyFont="1" applyBorder="1" applyAlignment="1" applyProtection="1">
      <alignment horizontal="left" vertical="center" wrapText="1"/>
      <protection locked="0"/>
    </xf>
    <xf numFmtId="0" fontId="34" fillId="0" borderId="62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34" fillId="0" borderId="52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7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6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34" fillId="0" borderId="63" xfId="0" applyFont="1" applyBorder="1" applyAlignment="1" applyProtection="1">
      <alignment horizontal="center" vertical="center" wrapText="1"/>
      <protection locked="0"/>
    </xf>
    <xf numFmtId="0" fontId="34" fillId="0" borderId="64" xfId="0" applyFont="1" applyBorder="1" applyAlignment="1" applyProtection="1">
      <alignment horizontal="center" vertical="center" wrapText="1"/>
      <protection locked="0"/>
    </xf>
    <xf numFmtId="1" fontId="56" fillId="0" borderId="27" xfId="0" applyNumberFormat="1" applyFont="1" applyBorder="1" applyAlignment="1" applyProtection="1">
      <alignment horizontal="center"/>
      <protection locked="0"/>
    </xf>
    <xf numFmtId="1" fontId="56" fillId="0" borderId="29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center" wrapText="1"/>
      <protection locked="0"/>
    </xf>
    <xf numFmtId="0" fontId="29" fillId="0" borderId="0" xfId="3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53" fillId="0" borderId="0" xfId="2" applyFont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77" fillId="0" borderId="83" xfId="0" applyFont="1" applyBorder="1" applyAlignment="1">
      <alignment horizontal="center"/>
    </xf>
    <xf numFmtId="0" fontId="71" fillId="0" borderId="0" xfId="6" applyFont="1" applyBorder="1" applyAlignment="1">
      <alignment horizontal="center" vertical="center"/>
    </xf>
    <xf numFmtId="0" fontId="72" fillId="0" borderId="0" xfId="6" applyFont="1" applyBorder="1" applyAlignment="1">
      <alignment horizontal="center" vertical="center"/>
    </xf>
    <xf numFmtId="1" fontId="50" fillId="0" borderId="82" xfId="0" applyNumberFormat="1" applyFont="1" applyBorder="1" applyAlignment="1">
      <alignment horizontal="center"/>
    </xf>
  </cellXfs>
  <cellStyles count="7">
    <cellStyle name="Įprastas" xfId="0" builtinId="0"/>
    <cellStyle name="Normal_biudz uz 2001 atskaitomybe3" xfId="6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7" workbookViewId="0">
      <selection activeCell="I359" sqref="I359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3" t="s">
        <v>8</v>
      </c>
      <c r="H8" s="513"/>
      <c r="I8" s="513"/>
      <c r="J8" s="513"/>
      <c r="K8" s="513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6" t="s">
        <v>10</v>
      </c>
      <c r="H11" s="516"/>
      <c r="I11" s="516"/>
      <c r="J11" s="516"/>
      <c r="K11" s="516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 s="154"/>
      <c r="C17" s="154"/>
      <c r="D17" s="154"/>
      <c r="E17" s="518" t="s">
        <v>14</v>
      </c>
      <c r="F17" s="518"/>
      <c r="G17" s="518"/>
      <c r="H17" s="518"/>
      <c r="I17" s="518"/>
      <c r="J17" s="518"/>
      <c r="K17" s="518"/>
      <c r="L17" s="154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53"/>
      <c r="J19" s="12"/>
      <c r="K19" s="13"/>
      <c r="L19" s="14" t="s">
        <v>16</v>
      </c>
      <c r="M19" s="136"/>
    </row>
    <row r="20" spans="1:17" ht="11.25" customHeight="1">
      <c r="F20" s="153"/>
      <c r="J20" s="15" t="s">
        <v>17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18</v>
      </c>
      <c r="L21" s="16"/>
      <c r="M21" s="136"/>
    </row>
    <row r="22" spans="1:17" ht="12.75" customHeight="1">
      <c r="C22" s="520"/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53"/>
      <c r="G23" s="151" t="s">
        <v>247</v>
      </c>
      <c r="H23" s="21"/>
      <c r="J23" s="147" t="s">
        <v>23</v>
      </c>
      <c r="K23" s="22" t="s">
        <v>24</v>
      </c>
      <c r="L23" s="16"/>
      <c r="M23" s="136"/>
    </row>
    <row r="24" spans="1:17" ht="12.75" customHeight="1">
      <c r="F24" s="153"/>
      <c r="G24" s="23" t="s">
        <v>25</v>
      </c>
      <c r="H24" s="24"/>
      <c r="I24" s="25"/>
      <c r="J24" s="26"/>
      <c r="K24" s="16"/>
      <c r="L24" s="16"/>
      <c r="M24" s="136"/>
    </row>
    <row r="25" spans="1:17" ht="13.5" customHeight="1">
      <c r="F25" s="153"/>
      <c r="G25" s="510" t="s">
        <v>27</v>
      </c>
      <c r="H25" s="510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764417</v>
      </c>
      <c r="J30" s="44">
        <f>SUM(J31+J42+J61+J82+J89+J109+J131+J150+J160)</f>
        <v>764417</v>
      </c>
      <c r="K30" s="45">
        <f>SUM(K31+K42+K61+K82+K89+K109+K131+K150+K160)</f>
        <v>763136.06</v>
      </c>
      <c r="L30" s="44">
        <f>SUM(L31+L42+L61+L82+L89+L109+L131+L150+L160)</f>
        <v>763136.06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621117</v>
      </c>
      <c r="J31" s="44">
        <f>SUM(J32+J38)</f>
        <v>621117</v>
      </c>
      <c r="K31" s="52">
        <f>SUM(K32+K38)</f>
        <v>621117</v>
      </c>
      <c r="L31" s="53">
        <f>SUM(L32+L38)</f>
        <v>621117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612317</v>
      </c>
      <c r="J32" s="44">
        <f>SUM(J33)</f>
        <v>612317</v>
      </c>
      <c r="K32" s="45">
        <f>SUM(K33)</f>
        <v>612317</v>
      </c>
      <c r="L32" s="44">
        <f>SUM(L33)</f>
        <v>612317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612317</v>
      </c>
      <c r="J33" s="44">
        <f t="shared" ref="J33:L34" si="0">SUM(J34)</f>
        <v>612317</v>
      </c>
      <c r="K33" s="44">
        <f t="shared" si="0"/>
        <v>612317</v>
      </c>
      <c r="L33" s="44">
        <f t="shared" si="0"/>
        <v>612317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612317</v>
      </c>
      <c r="J34" s="45">
        <f t="shared" si="0"/>
        <v>612317</v>
      </c>
      <c r="K34" s="45">
        <f t="shared" si="0"/>
        <v>612317</v>
      </c>
      <c r="L34" s="45">
        <f t="shared" si="0"/>
        <v>612317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612317</v>
      </c>
      <c r="J35" s="60">
        <v>612317</v>
      </c>
      <c r="K35" s="60">
        <v>612317</v>
      </c>
      <c r="L35" s="60">
        <v>612317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8800</v>
      </c>
      <c r="J38" s="44">
        <f t="shared" si="1"/>
        <v>8800</v>
      </c>
      <c r="K38" s="45">
        <f t="shared" si="1"/>
        <v>8800</v>
      </c>
      <c r="L38" s="44">
        <f t="shared" si="1"/>
        <v>8800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8800</v>
      </c>
      <c r="J39" s="44">
        <f t="shared" si="1"/>
        <v>8800</v>
      </c>
      <c r="K39" s="44">
        <f t="shared" si="1"/>
        <v>8800</v>
      </c>
      <c r="L39" s="44">
        <f t="shared" si="1"/>
        <v>8800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8800</v>
      </c>
      <c r="J40" s="44">
        <f t="shared" si="1"/>
        <v>8800</v>
      </c>
      <c r="K40" s="44">
        <f t="shared" si="1"/>
        <v>8800</v>
      </c>
      <c r="L40" s="44">
        <f t="shared" si="1"/>
        <v>8800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8800</v>
      </c>
      <c r="J41" s="60">
        <v>8800</v>
      </c>
      <c r="K41" s="60">
        <v>8800</v>
      </c>
      <c r="L41" s="60">
        <v>8800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123900</v>
      </c>
      <c r="J42" s="65">
        <f t="shared" si="2"/>
        <v>123900</v>
      </c>
      <c r="K42" s="64">
        <f t="shared" si="2"/>
        <v>122619.06</v>
      </c>
      <c r="L42" s="64">
        <f t="shared" si="2"/>
        <v>122619.06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123900</v>
      </c>
      <c r="J43" s="45">
        <f t="shared" si="2"/>
        <v>123900</v>
      </c>
      <c r="K43" s="44">
        <f t="shared" si="2"/>
        <v>122619.06</v>
      </c>
      <c r="L43" s="45">
        <f t="shared" si="2"/>
        <v>122619.06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123900</v>
      </c>
      <c r="J44" s="45">
        <f t="shared" si="2"/>
        <v>123900</v>
      </c>
      <c r="K44" s="53">
        <f t="shared" si="2"/>
        <v>122619.06</v>
      </c>
      <c r="L44" s="53">
        <f t="shared" si="2"/>
        <v>122619.06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123900</v>
      </c>
      <c r="J45" s="71">
        <f>SUM(J46:J60)</f>
        <v>123900</v>
      </c>
      <c r="K45" s="72">
        <f>SUM(K46:K60)</f>
        <v>122619.06</v>
      </c>
      <c r="L45" s="72">
        <f>SUM(L46:L60)</f>
        <v>122619.06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31400</v>
      </c>
      <c r="J46" s="60">
        <v>31400</v>
      </c>
      <c r="K46" s="60">
        <v>30223.81</v>
      </c>
      <c r="L46" s="60">
        <v>30223.81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60</v>
      </c>
      <c r="J47" s="60">
        <v>60</v>
      </c>
      <c r="K47" s="60">
        <v>57</v>
      </c>
      <c r="L47" s="60">
        <v>57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1500</v>
      </c>
      <c r="J48" s="60">
        <v>1500</v>
      </c>
      <c r="K48" s="60">
        <v>1474.63</v>
      </c>
      <c r="L48" s="60">
        <v>1474.63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7250</v>
      </c>
      <c r="J49" s="60">
        <v>7250</v>
      </c>
      <c r="K49" s="60">
        <v>7250</v>
      </c>
      <c r="L49" s="60">
        <v>7250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580</v>
      </c>
      <c r="J50" s="60">
        <v>580</v>
      </c>
      <c r="K50" s="60">
        <v>533.79999999999995</v>
      </c>
      <c r="L50" s="60">
        <v>533.79999999999995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200</v>
      </c>
      <c r="J51" s="60">
        <v>200</v>
      </c>
      <c r="K51" s="60">
        <v>200</v>
      </c>
      <c r="L51" s="60">
        <v>200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6500</v>
      </c>
      <c r="J54" s="60">
        <v>6500</v>
      </c>
      <c r="K54" s="60">
        <v>6500</v>
      </c>
      <c r="L54" s="60">
        <v>6500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1800</v>
      </c>
      <c r="J55" s="60">
        <v>1800</v>
      </c>
      <c r="K55" s="60">
        <v>1790</v>
      </c>
      <c r="L55" s="60">
        <v>1790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56130</v>
      </c>
      <c r="J57" s="60">
        <v>56130</v>
      </c>
      <c r="K57" s="60">
        <v>56130</v>
      </c>
      <c r="L57" s="60">
        <v>56130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1850</v>
      </c>
      <c r="J58" s="60">
        <v>1850</v>
      </c>
      <c r="K58" s="60">
        <v>1834.18</v>
      </c>
      <c r="L58" s="60">
        <v>1834.18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16630</v>
      </c>
      <c r="J60" s="60">
        <v>16630</v>
      </c>
      <c r="K60" s="60">
        <v>16625.64</v>
      </c>
      <c r="L60" s="60">
        <v>16625.64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19400</v>
      </c>
      <c r="J131" s="84">
        <f>SUM(J132+J137+J145)</f>
        <v>19400</v>
      </c>
      <c r="K131" s="45">
        <f>SUM(K132+K137+K145)</f>
        <v>19400</v>
      </c>
      <c r="L131" s="44">
        <f>SUM(L132+L137+L145)</f>
        <v>19400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8300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8300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8300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8300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11100</v>
      </c>
      <c r="J145" s="84">
        <f t="shared" si="15"/>
        <v>11100</v>
      </c>
      <c r="K145" s="45">
        <f t="shared" si="15"/>
        <v>11100</v>
      </c>
      <c r="L145" s="44">
        <f t="shared" si="15"/>
        <v>11100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11100</v>
      </c>
      <c r="J146" s="97">
        <f t="shared" si="15"/>
        <v>11100</v>
      </c>
      <c r="K146" s="72">
        <f t="shared" si="15"/>
        <v>11100</v>
      </c>
      <c r="L146" s="71">
        <f t="shared" si="15"/>
        <v>11100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11100</v>
      </c>
      <c r="J147" s="84">
        <f>SUM(J148:J149)</f>
        <v>11100</v>
      </c>
      <c r="K147" s="45">
        <f>SUM(K148:K149)</f>
        <v>11100</v>
      </c>
      <c r="L147" s="44">
        <f>SUM(L148:L149)</f>
        <v>11100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11100</v>
      </c>
      <c r="J148" s="98">
        <v>11100</v>
      </c>
      <c r="K148" s="98">
        <v>11100</v>
      </c>
      <c r="L148" s="98">
        <v>11100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764417</v>
      </c>
      <c r="J359" s="93">
        <f>SUM(J30+J176)</f>
        <v>764417</v>
      </c>
      <c r="K359" s="93">
        <f>SUM(K30+K176)</f>
        <v>763136.06</v>
      </c>
      <c r="L359" s="93">
        <f>SUM(L30+L176)</f>
        <v>763136.06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 s="154"/>
      <c r="F362" s="154"/>
      <c r="G362" s="142"/>
      <c r="H362" s="142"/>
      <c r="I362" s="155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9055118110236221" right="0.31496062992125984" top="0.55118110236220474" bottom="0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opLeftCell="A26" workbookViewId="0">
      <selection activeCell="H23" sqref="H23"/>
    </sheetView>
  </sheetViews>
  <sheetFormatPr defaultRowHeight="15"/>
  <cols>
    <col min="1" max="1" width="5.7109375" style="184" customWidth="1"/>
    <col min="2" max="2" width="13.7109375" style="184" customWidth="1"/>
    <col min="3" max="3" width="30.42578125" style="185" customWidth="1"/>
    <col min="4" max="4" width="14.5703125" style="185" customWidth="1"/>
    <col min="5" max="5" width="17" style="185" customWidth="1"/>
    <col min="6" max="6" width="14.140625" style="185" customWidth="1"/>
    <col min="7" max="7" width="15.140625" style="184" customWidth="1"/>
    <col min="8" max="8" width="19.42578125" style="184" customWidth="1"/>
    <col min="9" max="9" width="9.28515625" style="184" customWidth="1"/>
    <col min="10" max="10" width="9.85546875" style="184" customWidth="1"/>
    <col min="11" max="11" width="8" style="184" customWidth="1"/>
    <col min="12" max="12" width="7.85546875" style="184" customWidth="1"/>
    <col min="13" max="15" width="0" style="184" hidden="1" customWidth="1"/>
    <col min="16" max="256" width="9.140625" style="184"/>
    <col min="257" max="257" width="5.7109375" style="184" customWidth="1"/>
    <col min="258" max="258" width="13.7109375" style="184" customWidth="1"/>
    <col min="259" max="259" width="30.42578125" style="184" customWidth="1"/>
    <col min="260" max="260" width="14.5703125" style="184" customWidth="1"/>
    <col min="261" max="261" width="17" style="184" customWidth="1"/>
    <col min="262" max="262" width="14.140625" style="184" customWidth="1"/>
    <col min="263" max="263" width="15.140625" style="184" customWidth="1"/>
    <col min="264" max="264" width="19.42578125" style="184" customWidth="1"/>
    <col min="265" max="265" width="9.28515625" style="184" customWidth="1"/>
    <col min="266" max="266" width="9.85546875" style="184" customWidth="1"/>
    <col min="267" max="267" width="8" style="184" customWidth="1"/>
    <col min="268" max="268" width="7.85546875" style="184" customWidth="1"/>
    <col min="269" max="271" width="0" style="184" hidden="1" customWidth="1"/>
    <col min="272" max="512" width="9.140625" style="184"/>
    <col min="513" max="513" width="5.7109375" style="184" customWidth="1"/>
    <col min="514" max="514" width="13.7109375" style="184" customWidth="1"/>
    <col min="515" max="515" width="30.42578125" style="184" customWidth="1"/>
    <col min="516" max="516" width="14.5703125" style="184" customWidth="1"/>
    <col min="517" max="517" width="17" style="184" customWidth="1"/>
    <col min="518" max="518" width="14.140625" style="184" customWidth="1"/>
    <col min="519" max="519" width="15.140625" style="184" customWidth="1"/>
    <col min="520" max="520" width="19.42578125" style="184" customWidth="1"/>
    <col min="521" max="521" width="9.28515625" style="184" customWidth="1"/>
    <col min="522" max="522" width="9.85546875" style="184" customWidth="1"/>
    <col min="523" max="523" width="8" style="184" customWidth="1"/>
    <col min="524" max="524" width="7.85546875" style="184" customWidth="1"/>
    <col min="525" max="527" width="0" style="184" hidden="1" customWidth="1"/>
    <col min="528" max="768" width="9.140625" style="184"/>
    <col min="769" max="769" width="5.7109375" style="184" customWidth="1"/>
    <col min="770" max="770" width="13.7109375" style="184" customWidth="1"/>
    <col min="771" max="771" width="30.42578125" style="184" customWidth="1"/>
    <col min="772" max="772" width="14.5703125" style="184" customWidth="1"/>
    <col min="773" max="773" width="17" style="184" customWidth="1"/>
    <col min="774" max="774" width="14.140625" style="184" customWidth="1"/>
    <col min="775" max="775" width="15.140625" style="184" customWidth="1"/>
    <col min="776" max="776" width="19.42578125" style="184" customWidth="1"/>
    <col min="777" max="777" width="9.28515625" style="184" customWidth="1"/>
    <col min="778" max="778" width="9.85546875" style="184" customWidth="1"/>
    <col min="779" max="779" width="8" style="184" customWidth="1"/>
    <col min="780" max="780" width="7.85546875" style="184" customWidth="1"/>
    <col min="781" max="783" width="0" style="184" hidden="1" customWidth="1"/>
    <col min="784" max="1024" width="9.140625" style="184"/>
    <col min="1025" max="1025" width="5.7109375" style="184" customWidth="1"/>
    <col min="1026" max="1026" width="13.7109375" style="184" customWidth="1"/>
    <col min="1027" max="1027" width="30.42578125" style="184" customWidth="1"/>
    <col min="1028" max="1028" width="14.5703125" style="184" customWidth="1"/>
    <col min="1029" max="1029" width="17" style="184" customWidth="1"/>
    <col min="1030" max="1030" width="14.140625" style="184" customWidth="1"/>
    <col min="1031" max="1031" width="15.140625" style="184" customWidth="1"/>
    <col min="1032" max="1032" width="19.42578125" style="184" customWidth="1"/>
    <col min="1033" max="1033" width="9.28515625" style="184" customWidth="1"/>
    <col min="1034" max="1034" width="9.85546875" style="184" customWidth="1"/>
    <col min="1035" max="1035" width="8" style="184" customWidth="1"/>
    <col min="1036" max="1036" width="7.85546875" style="184" customWidth="1"/>
    <col min="1037" max="1039" width="0" style="184" hidden="1" customWidth="1"/>
    <col min="1040" max="1280" width="9.140625" style="184"/>
    <col min="1281" max="1281" width="5.7109375" style="184" customWidth="1"/>
    <col min="1282" max="1282" width="13.7109375" style="184" customWidth="1"/>
    <col min="1283" max="1283" width="30.42578125" style="184" customWidth="1"/>
    <col min="1284" max="1284" width="14.5703125" style="184" customWidth="1"/>
    <col min="1285" max="1285" width="17" style="184" customWidth="1"/>
    <col min="1286" max="1286" width="14.140625" style="184" customWidth="1"/>
    <col min="1287" max="1287" width="15.140625" style="184" customWidth="1"/>
    <col min="1288" max="1288" width="19.42578125" style="184" customWidth="1"/>
    <col min="1289" max="1289" width="9.28515625" style="184" customWidth="1"/>
    <col min="1290" max="1290" width="9.85546875" style="184" customWidth="1"/>
    <col min="1291" max="1291" width="8" style="184" customWidth="1"/>
    <col min="1292" max="1292" width="7.85546875" style="184" customWidth="1"/>
    <col min="1293" max="1295" width="0" style="184" hidden="1" customWidth="1"/>
    <col min="1296" max="1536" width="9.140625" style="184"/>
    <col min="1537" max="1537" width="5.7109375" style="184" customWidth="1"/>
    <col min="1538" max="1538" width="13.7109375" style="184" customWidth="1"/>
    <col min="1539" max="1539" width="30.42578125" style="184" customWidth="1"/>
    <col min="1540" max="1540" width="14.5703125" style="184" customWidth="1"/>
    <col min="1541" max="1541" width="17" style="184" customWidth="1"/>
    <col min="1542" max="1542" width="14.140625" style="184" customWidth="1"/>
    <col min="1543" max="1543" width="15.140625" style="184" customWidth="1"/>
    <col min="1544" max="1544" width="19.42578125" style="184" customWidth="1"/>
    <col min="1545" max="1545" width="9.28515625" style="184" customWidth="1"/>
    <col min="1546" max="1546" width="9.85546875" style="184" customWidth="1"/>
    <col min="1547" max="1547" width="8" style="184" customWidth="1"/>
    <col min="1548" max="1548" width="7.85546875" style="184" customWidth="1"/>
    <col min="1549" max="1551" width="0" style="184" hidden="1" customWidth="1"/>
    <col min="1552" max="1792" width="9.140625" style="184"/>
    <col min="1793" max="1793" width="5.7109375" style="184" customWidth="1"/>
    <col min="1794" max="1794" width="13.7109375" style="184" customWidth="1"/>
    <col min="1795" max="1795" width="30.42578125" style="184" customWidth="1"/>
    <col min="1796" max="1796" width="14.5703125" style="184" customWidth="1"/>
    <col min="1797" max="1797" width="17" style="184" customWidth="1"/>
    <col min="1798" max="1798" width="14.140625" style="184" customWidth="1"/>
    <col min="1799" max="1799" width="15.140625" style="184" customWidth="1"/>
    <col min="1800" max="1800" width="19.42578125" style="184" customWidth="1"/>
    <col min="1801" max="1801" width="9.28515625" style="184" customWidth="1"/>
    <col min="1802" max="1802" width="9.85546875" style="184" customWidth="1"/>
    <col min="1803" max="1803" width="8" style="184" customWidth="1"/>
    <col min="1804" max="1804" width="7.85546875" style="184" customWidth="1"/>
    <col min="1805" max="1807" width="0" style="184" hidden="1" customWidth="1"/>
    <col min="1808" max="2048" width="9.140625" style="184"/>
    <col min="2049" max="2049" width="5.7109375" style="184" customWidth="1"/>
    <col min="2050" max="2050" width="13.7109375" style="184" customWidth="1"/>
    <col min="2051" max="2051" width="30.42578125" style="184" customWidth="1"/>
    <col min="2052" max="2052" width="14.5703125" style="184" customWidth="1"/>
    <col min="2053" max="2053" width="17" style="184" customWidth="1"/>
    <col min="2054" max="2054" width="14.140625" style="184" customWidth="1"/>
    <col min="2055" max="2055" width="15.140625" style="184" customWidth="1"/>
    <col min="2056" max="2056" width="19.42578125" style="184" customWidth="1"/>
    <col min="2057" max="2057" width="9.28515625" style="184" customWidth="1"/>
    <col min="2058" max="2058" width="9.85546875" style="184" customWidth="1"/>
    <col min="2059" max="2059" width="8" style="184" customWidth="1"/>
    <col min="2060" max="2060" width="7.85546875" style="184" customWidth="1"/>
    <col min="2061" max="2063" width="0" style="184" hidden="1" customWidth="1"/>
    <col min="2064" max="2304" width="9.140625" style="184"/>
    <col min="2305" max="2305" width="5.7109375" style="184" customWidth="1"/>
    <col min="2306" max="2306" width="13.7109375" style="184" customWidth="1"/>
    <col min="2307" max="2307" width="30.42578125" style="184" customWidth="1"/>
    <col min="2308" max="2308" width="14.5703125" style="184" customWidth="1"/>
    <col min="2309" max="2309" width="17" style="184" customWidth="1"/>
    <col min="2310" max="2310" width="14.140625" style="184" customWidth="1"/>
    <col min="2311" max="2311" width="15.140625" style="184" customWidth="1"/>
    <col min="2312" max="2312" width="19.42578125" style="184" customWidth="1"/>
    <col min="2313" max="2313" width="9.28515625" style="184" customWidth="1"/>
    <col min="2314" max="2314" width="9.85546875" style="184" customWidth="1"/>
    <col min="2315" max="2315" width="8" style="184" customWidth="1"/>
    <col min="2316" max="2316" width="7.85546875" style="184" customWidth="1"/>
    <col min="2317" max="2319" width="0" style="184" hidden="1" customWidth="1"/>
    <col min="2320" max="2560" width="9.140625" style="184"/>
    <col min="2561" max="2561" width="5.7109375" style="184" customWidth="1"/>
    <col min="2562" max="2562" width="13.7109375" style="184" customWidth="1"/>
    <col min="2563" max="2563" width="30.42578125" style="184" customWidth="1"/>
    <col min="2564" max="2564" width="14.5703125" style="184" customWidth="1"/>
    <col min="2565" max="2565" width="17" style="184" customWidth="1"/>
    <col min="2566" max="2566" width="14.140625" style="184" customWidth="1"/>
    <col min="2567" max="2567" width="15.140625" style="184" customWidth="1"/>
    <col min="2568" max="2568" width="19.42578125" style="184" customWidth="1"/>
    <col min="2569" max="2569" width="9.28515625" style="184" customWidth="1"/>
    <col min="2570" max="2570" width="9.85546875" style="184" customWidth="1"/>
    <col min="2571" max="2571" width="8" style="184" customWidth="1"/>
    <col min="2572" max="2572" width="7.85546875" style="184" customWidth="1"/>
    <col min="2573" max="2575" width="0" style="184" hidden="1" customWidth="1"/>
    <col min="2576" max="2816" width="9.140625" style="184"/>
    <col min="2817" max="2817" width="5.7109375" style="184" customWidth="1"/>
    <col min="2818" max="2818" width="13.7109375" style="184" customWidth="1"/>
    <col min="2819" max="2819" width="30.42578125" style="184" customWidth="1"/>
    <col min="2820" max="2820" width="14.5703125" style="184" customWidth="1"/>
    <col min="2821" max="2821" width="17" style="184" customWidth="1"/>
    <col min="2822" max="2822" width="14.140625" style="184" customWidth="1"/>
    <col min="2823" max="2823" width="15.140625" style="184" customWidth="1"/>
    <col min="2824" max="2824" width="19.42578125" style="184" customWidth="1"/>
    <col min="2825" max="2825" width="9.28515625" style="184" customWidth="1"/>
    <col min="2826" max="2826" width="9.85546875" style="184" customWidth="1"/>
    <col min="2827" max="2827" width="8" style="184" customWidth="1"/>
    <col min="2828" max="2828" width="7.85546875" style="184" customWidth="1"/>
    <col min="2829" max="2831" width="0" style="184" hidden="1" customWidth="1"/>
    <col min="2832" max="3072" width="9.140625" style="184"/>
    <col min="3073" max="3073" width="5.7109375" style="184" customWidth="1"/>
    <col min="3074" max="3074" width="13.7109375" style="184" customWidth="1"/>
    <col min="3075" max="3075" width="30.42578125" style="184" customWidth="1"/>
    <col min="3076" max="3076" width="14.5703125" style="184" customWidth="1"/>
    <col min="3077" max="3077" width="17" style="184" customWidth="1"/>
    <col min="3078" max="3078" width="14.140625" style="184" customWidth="1"/>
    <col min="3079" max="3079" width="15.140625" style="184" customWidth="1"/>
    <col min="3080" max="3080" width="19.42578125" style="184" customWidth="1"/>
    <col min="3081" max="3081" width="9.28515625" style="184" customWidth="1"/>
    <col min="3082" max="3082" width="9.85546875" style="184" customWidth="1"/>
    <col min="3083" max="3083" width="8" style="184" customWidth="1"/>
    <col min="3084" max="3084" width="7.85546875" style="184" customWidth="1"/>
    <col min="3085" max="3087" width="0" style="184" hidden="1" customWidth="1"/>
    <col min="3088" max="3328" width="9.140625" style="184"/>
    <col min="3329" max="3329" width="5.7109375" style="184" customWidth="1"/>
    <col min="3330" max="3330" width="13.7109375" style="184" customWidth="1"/>
    <col min="3331" max="3331" width="30.42578125" style="184" customWidth="1"/>
    <col min="3332" max="3332" width="14.5703125" style="184" customWidth="1"/>
    <col min="3333" max="3333" width="17" style="184" customWidth="1"/>
    <col min="3334" max="3334" width="14.140625" style="184" customWidth="1"/>
    <col min="3335" max="3335" width="15.140625" style="184" customWidth="1"/>
    <col min="3336" max="3336" width="19.42578125" style="184" customWidth="1"/>
    <col min="3337" max="3337" width="9.28515625" style="184" customWidth="1"/>
    <col min="3338" max="3338" width="9.85546875" style="184" customWidth="1"/>
    <col min="3339" max="3339" width="8" style="184" customWidth="1"/>
    <col min="3340" max="3340" width="7.85546875" style="184" customWidth="1"/>
    <col min="3341" max="3343" width="0" style="184" hidden="1" customWidth="1"/>
    <col min="3344" max="3584" width="9.140625" style="184"/>
    <col min="3585" max="3585" width="5.7109375" style="184" customWidth="1"/>
    <col min="3586" max="3586" width="13.7109375" style="184" customWidth="1"/>
    <col min="3587" max="3587" width="30.42578125" style="184" customWidth="1"/>
    <col min="3588" max="3588" width="14.5703125" style="184" customWidth="1"/>
    <col min="3589" max="3589" width="17" style="184" customWidth="1"/>
    <col min="3590" max="3590" width="14.140625" style="184" customWidth="1"/>
    <col min="3591" max="3591" width="15.140625" style="184" customWidth="1"/>
    <col min="3592" max="3592" width="19.42578125" style="184" customWidth="1"/>
    <col min="3593" max="3593" width="9.28515625" style="184" customWidth="1"/>
    <col min="3594" max="3594" width="9.85546875" style="184" customWidth="1"/>
    <col min="3595" max="3595" width="8" style="184" customWidth="1"/>
    <col min="3596" max="3596" width="7.85546875" style="184" customWidth="1"/>
    <col min="3597" max="3599" width="0" style="184" hidden="1" customWidth="1"/>
    <col min="3600" max="3840" width="9.140625" style="184"/>
    <col min="3841" max="3841" width="5.7109375" style="184" customWidth="1"/>
    <col min="3842" max="3842" width="13.7109375" style="184" customWidth="1"/>
    <col min="3843" max="3843" width="30.42578125" style="184" customWidth="1"/>
    <col min="3844" max="3844" width="14.5703125" style="184" customWidth="1"/>
    <col min="3845" max="3845" width="17" style="184" customWidth="1"/>
    <col min="3846" max="3846" width="14.140625" style="184" customWidth="1"/>
    <col min="3847" max="3847" width="15.140625" style="184" customWidth="1"/>
    <col min="3848" max="3848" width="19.42578125" style="184" customWidth="1"/>
    <col min="3849" max="3849" width="9.28515625" style="184" customWidth="1"/>
    <col min="3850" max="3850" width="9.85546875" style="184" customWidth="1"/>
    <col min="3851" max="3851" width="8" style="184" customWidth="1"/>
    <col min="3852" max="3852" width="7.85546875" style="184" customWidth="1"/>
    <col min="3853" max="3855" width="0" style="184" hidden="1" customWidth="1"/>
    <col min="3856" max="4096" width="9.140625" style="184"/>
    <col min="4097" max="4097" width="5.7109375" style="184" customWidth="1"/>
    <col min="4098" max="4098" width="13.7109375" style="184" customWidth="1"/>
    <col min="4099" max="4099" width="30.42578125" style="184" customWidth="1"/>
    <col min="4100" max="4100" width="14.5703125" style="184" customWidth="1"/>
    <col min="4101" max="4101" width="17" style="184" customWidth="1"/>
    <col min="4102" max="4102" width="14.140625" style="184" customWidth="1"/>
    <col min="4103" max="4103" width="15.140625" style="184" customWidth="1"/>
    <col min="4104" max="4104" width="19.42578125" style="184" customWidth="1"/>
    <col min="4105" max="4105" width="9.28515625" style="184" customWidth="1"/>
    <col min="4106" max="4106" width="9.85546875" style="184" customWidth="1"/>
    <col min="4107" max="4107" width="8" style="184" customWidth="1"/>
    <col min="4108" max="4108" width="7.85546875" style="184" customWidth="1"/>
    <col min="4109" max="4111" width="0" style="184" hidden="1" customWidth="1"/>
    <col min="4112" max="4352" width="9.140625" style="184"/>
    <col min="4353" max="4353" width="5.7109375" style="184" customWidth="1"/>
    <col min="4354" max="4354" width="13.7109375" style="184" customWidth="1"/>
    <col min="4355" max="4355" width="30.42578125" style="184" customWidth="1"/>
    <col min="4356" max="4356" width="14.5703125" style="184" customWidth="1"/>
    <col min="4357" max="4357" width="17" style="184" customWidth="1"/>
    <col min="4358" max="4358" width="14.140625" style="184" customWidth="1"/>
    <col min="4359" max="4359" width="15.140625" style="184" customWidth="1"/>
    <col min="4360" max="4360" width="19.42578125" style="184" customWidth="1"/>
    <col min="4361" max="4361" width="9.28515625" style="184" customWidth="1"/>
    <col min="4362" max="4362" width="9.85546875" style="184" customWidth="1"/>
    <col min="4363" max="4363" width="8" style="184" customWidth="1"/>
    <col min="4364" max="4364" width="7.85546875" style="184" customWidth="1"/>
    <col min="4365" max="4367" width="0" style="184" hidden="1" customWidth="1"/>
    <col min="4368" max="4608" width="9.140625" style="184"/>
    <col min="4609" max="4609" width="5.7109375" style="184" customWidth="1"/>
    <col min="4610" max="4610" width="13.7109375" style="184" customWidth="1"/>
    <col min="4611" max="4611" width="30.42578125" style="184" customWidth="1"/>
    <col min="4612" max="4612" width="14.5703125" style="184" customWidth="1"/>
    <col min="4613" max="4613" width="17" style="184" customWidth="1"/>
    <col min="4614" max="4614" width="14.140625" style="184" customWidth="1"/>
    <col min="4615" max="4615" width="15.140625" style="184" customWidth="1"/>
    <col min="4616" max="4616" width="19.42578125" style="184" customWidth="1"/>
    <col min="4617" max="4617" width="9.28515625" style="184" customWidth="1"/>
    <col min="4618" max="4618" width="9.85546875" style="184" customWidth="1"/>
    <col min="4619" max="4619" width="8" style="184" customWidth="1"/>
    <col min="4620" max="4620" width="7.85546875" style="184" customWidth="1"/>
    <col min="4621" max="4623" width="0" style="184" hidden="1" customWidth="1"/>
    <col min="4624" max="4864" width="9.140625" style="184"/>
    <col min="4865" max="4865" width="5.7109375" style="184" customWidth="1"/>
    <col min="4866" max="4866" width="13.7109375" style="184" customWidth="1"/>
    <col min="4867" max="4867" width="30.42578125" style="184" customWidth="1"/>
    <col min="4868" max="4868" width="14.5703125" style="184" customWidth="1"/>
    <col min="4869" max="4869" width="17" style="184" customWidth="1"/>
    <col min="4870" max="4870" width="14.140625" style="184" customWidth="1"/>
    <col min="4871" max="4871" width="15.140625" style="184" customWidth="1"/>
    <col min="4872" max="4872" width="19.42578125" style="184" customWidth="1"/>
    <col min="4873" max="4873" width="9.28515625" style="184" customWidth="1"/>
    <col min="4874" max="4874" width="9.85546875" style="184" customWidth="1"/>
    <col min="4875" max="4875" width="8" style="184" customWidth="1"/>
    <col min="4876" max="4876" width="7.85546875" style="184" customWidth="1"/>
    <col min="4877" max="4879" width="0" style="184" hidden="1" customWidth="1"/>
    <col min="4880" max="5120" width="9.140625" style="184"/>
    <col min="5121" max="5121" width="5.7109375" style="184" customWidth="1"/>
    <col min="5122" max="5122" width="13.7109375" style="184" customWidth="1"/>
    <col min="5123" max="5123" width="30.42578125" style="184" customWidth="1"/>
    <col min="5124" max="5124" width="14.5703125" style="184" customWidth="1"/>
    <col min="5125" max="5125" width="17" style="184" customWidth="1"/>
    <col min="5126" max="5126" width="14.140625" style="184" customWidth="1"/>
    <col min="5127" max="5127" width="15.140625" style="184" customWidth="1"/>
    <col min="5128" max="5128" width="19.42578125" style="184" customWidth="1"/>
    <col min="5129" max="5129" width="9.28515625" style="184" customWidth="1"/>
    <col min="5130" max="5130" width="9.85546875" style="184" customWidth="1"/>
    <col min="5131" max="5131" width="8" style="184" customWidth="1"/>
    <col min="5132" max="5132" width="7.85546875" style="184" customWidth="1"/>
    <col min="5133" max="5135" width="0" style="184" hidden="1" customWidth="1"/>
    <col min="5136" max="5376" width="9.140625" style="184"/>
    <col min="5377" max="5377" width="5.7109375" style="184" customWidth="1"/>
    <col min="5378" max="5378" width="13.7109375" style="184" customWidth="1"/>
    <col min="5379" max="5379" width="30.42578125" style="184" customWidth="1"/>
    <col min="5380" max="5380" width="14.5703125" style="184" customWidth="1"/>
    <col min="5381" max="5381" width="17" style="184" customWidth="1"/>
    <col min="5382" max="5382" width="14.140625" style="184" customWidth="1"/>
    <col min="5383" max="5383" width="15.140625" style="184" customWidth="1"/>
    <col min="5384" max="5384" width="19.42578125" style="184" customWidth="1"/>
    <col min="5385" max="5385" width="9.28515625" style="184" customWidth="1"/>
    <col min="5386" max="5386" width="9.85546875" style="184" customWidth="1"/>
    <col min="5387" max="5387" width="8" style="184" customWidth="1"/>
    <col min="5388" max="5388" width="7.85546875" style="184" customWidth="1"/>
    <col min="5389" max="5391" width="0" style="184" hidden="1" customWidth="1"/>
    <col min="5392" max="5632" width="9.140625" style="184"/>
    <col min="5633" max="5633" width="5.7109375" style="184" customWidth="1"/>
    <col min="5634" max="5634" width="13.7109375" style="184" customWidth="1"/>
    <col min="5635" max="5635" width="30.42578125" style="184" customWidth="1"/>
    <col min="5636" max="5636" width="14.5703125" style="184" customWidth="1"/>
    <col min="5637" max="5637" width="17" style="184" customWidth="1"/>
    <col min="5638" max="5638" width="14.140625" style="184" customWidth="1"/>
    <col min="5639" max="5639" width="15.140625" style="184" customWidth="1"/>
    <col min="5640" max="5640" width="19.42578125" style="184" customWidth="1"/>
    <col min="5641" max="5641" width="9.28515625" style="184" customWidth="1"/>
    <col min="5642" max="5642" width="9.85546875" style="184" customWidth="1"/>
    <col min="5643" max="5643" width="8" style="184" customWidth="1"/>
    <col min="5644" max="5644" width="7.85546875" style="184" customWidth="1"/>
    <col min="5645" max="5647" width="0" style="184" hidden="1" customWidth="1"/>
    <col min="5648" max="5888" width="9.140625" style="184"/>
    <col min="5889" max="5889" width="5.7109375" style="184" customWidth="1"/>
    <col min="5890" max="5890" width="13.7109375" style="184" customWidth="1"/>
    <col min="5891" max="5891" width="30.42578125" style="184" customWidth="1"/>
    <col min="5892" max="5892" width="14.5703125" style="184" customWidth="1"/>
    <col min="5893" max="5893" width="17" style="184" customWidth="1"/>
    <col min="5894" max="5894" width="14.140625" style="184" customWidth="1"/>
    <col min="5895" max="5895" width="15.140625" style="184" customWidth="1"/>
    <col min="5896" max="5896" width="19.42578125" style="184" customWidth="1"/>
    <col min="5897" max="5897" width="9.28515625" style="184" customWidth="1"/>
    <col min="5898" max="5898" width="9.85546875" style="184" customWidth="1"/>
    <col min="5899" max="5899" width="8" style="184" customWidth="1"/>
    <col min="5900" max="5900" width="7.85546875" style="184" customWidth="1"/>
    <col min="5901" max="5903" width="0" style="184" hidden="1" customWidth="1"/>
    <col min="5904" max="6144" width="9.140625" style="184"/>
    <col min="6145" max="6145" width="5.7109375" style="184" customWidth="1"/>
    <col min="6146" max="6146" width="13.7109375" style="184" customWidth="1"/>
    <col min="6147" max="6147" width="30.42578125" style="184" customWidth="1"/>
    <col min="6148" max="6148" width="14.5703125" style="184" customWidth="1"/>
    <col min="6149" max="6149" width="17" style="184" customWidth="1"/>
    <col min="6150" max="6150" width="14.140625" style="184" customWidth="1"/>
    <col min="6151" max="6151" width="15.140625" style="184" customWidth="1"/>
    <col min="6152" max="6152" width="19.42578125" style="184" customWidth="1"/>
    <col min="6153" max="6153" width="9.28515625" style="184" customWidth="1"/>
    <col min="6154" max="6154" width="9.85546875" style="184" customWidth="1"/>
    <col min="6155" max="6155" width="8" style="184" customWidth="1"/>
    <col min="6156" max="6156" width="7.85546875" style="184" customWidth="1"/>
    <col min="6157" max="6159" width="0" style="184" hidden="1" customWidth="1"/>
    <col min="6160" max="6400" width="9.140625" style="184"/>
    <col min="6401" max="6401" width="5.7109375" style="184" customWidth="1"/>
    <col min="6402" max="6402" width="13.7109375" style="184" customWidth="1"/>
    <col min="6403" max="6403" width="30.42578125" style="184" customWidth="1"/>
    <col min="6404" max="6404" width="14.5703125" style="184" customWidth="1"/>
    <col min="6405" max="6405" width="17" style="184" customWidth="1"/>
    <col min="6406" max="6406" width="14.140625" style="184" customWidth="1"/>
    <col min="6407" max="6407" width="15.140625" style="184" customWidth="1"/>
    <col min="6408" max="6408" width="19.42578125" style="184" customWidth="1"/>
    <col min="6409" max="6409" width="9.28515625" style="184" customWidth="1"/>
    <col min="6410" max="6410" width="9.85546875" style="184" customWidth="1"/>
    <col min="6411" max="6411" width="8" style="184" customWidth="1"/>
    <col min="6412" max="6412" width="7.85546875" style="184" customWidth="1"/>
    <col min="6413" max="6415" width="0" style="184" hidden="1" customWidth="1"/>
    <col min="6416" max="6656" width="9.140625" style="184"/>
    <col min="6657" max="6657" width="5.7109375" style="184" customWidth="1"/>
    <col min="6658" max="6658" width="13.7109375" style="184" customWidth="1"/>
    <col min="6659" max="6659" width="30.42578125" style="184" customWidth="1"/>
    <col min="6660" max="6660" width="14.5703125" style="184" customWidth="1"/>
    <col min="6661" max="6661" width="17" style="184" customWidth="1"/>
    <col min="6662" max="6662" width="14.140625" style="184" customWidth="1"/>
    <col min="6663" max="6663" width="15.140625" style="184" customWidth="1"/>
    <col min="6664" max="6664" width="19.42578125" style="184" customWidth="1"/>
    <col min="6665" max="6665" width="9.28515625" style="184" customWidth="1"/>
    <col min="6666" max="6666" width="9.85546875" style="184" customWidth="1"/>
    <col min="6667" max="6667" width="8" style="184" customWidth="1"/>
    <col min="6668" max="6668" width="7.85546875" style="184" customWidth="1"/>
    <col min="6669" max="6671" width="0" style="184" hidden="1" customWidth="1"/>
    <col min="6672" max="6912" width="9.140625" style="184"/>
    <col min="6913" max="6913" width="5.7109375" style="184" customWidth="1"/>
    <col min="6914" max="6914" width="13.7109375" style="184" customWidth="1"/>
    <col min="6915" max="6915" width="30.42578125" style="184" customWidth="1"/>
    <col min="6916" max="6916" width="14.5703125" style="184" customWidth="1"/>
    <col min="6917" max="6917" width="17" style="184" customWidth="1"/>
    <col min="6918" max="6918" width="14.140625" style="184" customWidth="1"/>
    <col min="6919" max="6919" width="15.140625" style="184" customWidth="1"/>
    <col min="6920" max="6920" width="19.42578125" style="184" customWidth="1"/>
    <col min="6921" max="6921" width="9.28515625" style="184" customWidth="1"/>
    <col min="6922" max="6922" width="9.85546875" style="184" customWidth="1"/>
    <col min="6923" max="6923" width="8" style="184" customWidth="1"/>
    <col min="6924" max="6924" width="7.85546875" style="184" customWidth="1"/>
    <col min="6925" max="6927" width="0" style="184" hidden="1" customWidth="1"/>
    <col min="6928" max="7168" width="9.140625" style="184"/>
    <col min="7169" max="7169" width="5.7109375" style="184" customWidth="1"/>
    <col min="7170" max="7170" width="13.7109375" style="184" customWidth="1"/>
    <col min="7171" max="7171" width="30.42578125" style="184" customWidth="1"/>
    <col min="7172" max="7172" width="14.5703125" style="184" customWidth="1"/>
    <col min="7173" max="7173" width="17" style="184" customWidth="1"/>
    <col min="7174" max="7174" width="14.140625" style="184" customWidth="1"/>
    <col min="7175" max="7175" width="15.140625" style="184" customWidth="1"/>
    <col min="7176" max="7176" width="19.42578125" style="184" customWidth="1"/>
    <col min="7177" max="7177" width="9.28515625" style="184" customWidth="1"/>
    <col min="7178" max="7178" width="9.85546875" style="184" customWidth="1"/>
    <col min="7179" max="7179" width="8" style="184" customWidth="1"/>
    <col min="7180" max="7180" width="7.85546875" style="184" customWidth="1"/>
    <col min="7181" max="7183" width="0" style="184" hidden="1" customWidth="1"/>
    <col min="7184" max="7424" width="9.140625" style="184"/>
    <col min="7425" max="7425" width="5.7109375" style="184" customWidth="1"/>
    <col min="7426" max="7426" width="13.7109375" style="184" customWidth="1"/>
    <col min="7427" max="7427" width="30.42578125" style="184" customWidth="1"/>
    <col min="7428" max="7428" width="14.5703125" style="184" customWidth="1"/>
    <col min="7429" max="7429" width="17" style="184" customWidth="1"/>
    <col min="7430" max="7430" width="14.140625" style="184" customWidth="1"/>
    <col min="7431" max="7431" width="15.140625" style="184" customWidth="1"/>
    <col min="7432" max="7432" width="19.42578125" style="184" customWidth="1"/>
    <col min="7433" max="7433" width="9.28515625" style="184" customWidth="1"/>
    <col min="7434" max="7434" width="9.85546875" style="184" customWidth="1"/>
    <col min="7435" max="7435" width="8" style="184" customWidth="1"/>
    <col min="7436" max="7436" width="7.85546875" style="184" customWidth="1"/>
    <col min="7437" max="7439" width="0" style="184" hidden="1" customWidth="1"/>
    <col min="7440" max="7680" width="9.140625" style="184"/>
    <col min="7681" max="7681" width="5.7109375" style="184" customWidth="1"/>
    <col min="7682" max="7682" width="13.7109375" style="184" customWidth="1"/>
    <col min="7683" max="7683" width="30.42578125" style="184" customWidth="1"/>
    <col min="7684" max="7684" width="14.5703125" style="184" customWidth="1"/>
    <col min="7685" max="7685" width="17" style="184" customWidth="1"/>
    <col min="7686" max="7686" width="14.140625" style="184" customWidth="1"/>
    <col min="7687" max="7687" width="15.140625" style="184" customWidth="1"/>
    <col min="7688" max="7688" width="19.42578125" style="184" customWidth="1"/>
    <col min="7689" max="7689" width="9.28515625" style="184" customWidth="1"/>
    <col min="7690" max="7690" width="9.85546875" style="184" customWidth="1"/>
    <col min="7691" max="7691" width="8" style="184" customWidth="1"/>
    <col min="7692" max="7692" width="7.85546875" style="184" customWidth="1"/>
    <col min="7693" max="7695" width="0" style="184" hidden="1" customWidth="1"/>
    <col min="7696" max="7936" width="9.140625" style="184"/>
    <col min="7937" max="7937" width="5.7109375" style="184" customWidth="1"/>
    <col min="7938" max="7938" width="13.7109375" style="184" customWidth="1"/>
    <col min="7939" max="7939" width="30.42578125" style="184" customWidth="1"/>
    <col min="7940" max="7940" width="14.5703125" style="184" customWidth="1"/>
    <col min="7941" max="7941" width="17" style="184" customWidth="1"/>
    <col min="7942" max="7942" width="14.140625" style="184" customWidth="1"/>
    <col min="7943" max="7943" width="15.140625" style="184" customWidth="1"/>
    <col min="7944" max="7944" width="19.42578125" style="184" customWidth="1"/>
    <col min="7945" max="7945" width="9.28515625" style="184" customWidth="1"/>
    <col min="7946" max="7946" width="9.85546875" style="184" customWidth="1"/>
    <col min="7947" max="7947" width="8" style="184" customWidth="1"/>
    <col min="7948" max="7948" width="7.85546875" style="184" customWidth="1"/>
    <col min="7949" max="7951" width="0" style="184" hidden="1" customWidth="1"/>
    <col min="7952" max="8192" width="9.140625" style="184"/>
    <col min="8193" max="8193" width="5.7109375" style="184" customWidth="1"/>
    <col min="8194" max="8194" width="13.7109375" style="184" customWidth="1"/>
    <col min="8195" max="8195" width="30.42578125" style="184" customWidth="1"/>
    <col min="8196" max="8196" width="14.5703125" style="184" customWidth="1"/>
    <col min="8197" max="8197" width="17" style="184" customWidth="1"/>
    <col min="8198" max="8198" width="14.140625" style="184" customWidth="1"/>
    <col min="8199" max="8199" width="15.140625" style="184" customWidth="1"/>
    <col min="8200" max="8200" width="19.42578125" style="184" customWidth="1"/>
    <col min="8201" max="8201" width="9.28515625" style="184" customWidth="1"/>
    <col min="8202" max="8202" width="9.85546875" style="184" customWidth="1"/>
    <col min="8203" max="8203" width="8" style="184" customWidth="1"/>
    <col min="8204" max="8204" width="7.85546875" style="184" customWidth="1"/>
    <col min="8205" max="8207" width="0" style="184" hidden="1" customWidth="1"/>
    <col min="8208" max="8448" width="9.140625" style="184"/>
    <col min="8449" max="8449" width="5.7109375" style="184" customWidth="1"/>
    <col min="8450" max="8450" width="13.7109375" style="184" customWidth="1"/>
    <col min="8451" max="8451" width="30.42578125" style="184" customWidth="1"/>
    <col min="8452" max="8452" width="14.5703125" style="184" customWidth="1"/>
    <col min="8453" max="8453" width="17" style="184" customWidth="1"/>
    <col min="8454" max="8454" width="14.140625" style="184" customWidth="1"/>
    <col min="8455" max="8455" width="15.140625" style="184" customWidth="1"/>
    <col min="8456" max="8456" width="19.42578125" style="184" customWidth="1"/>
    <col min="8457" max="8457" width="9.28515625" style="184" customWidth="1"/>
    <col min="8458" max="8458" width="9.85546875" style="184" customWidth="1"/>
    <col min="8459" max="8459" width="8" style="184" customWidth="1"/>
    <col min="8460" max="8460" width="7.85546875" style="184" customWidth="1"/>
    <col min="8461" max="8463" width="0" style="184" hidden="1" customWidth="1"/>
    <col min="8464" max="8704" width="9.140625" style="184"/>
    <col min="8705" max="8705" width="5.7109375" style="184" customWidth="1"/>
    <col min="8706" max="8706" width="13.7109375" style="184" customWidth="1"/>
    <col min="8707" max="8707" width="30.42578125" style="184" customWidth="1"/>
    <col min="8708" max="8708" width="14.5703125" style="184" customWidth="1"/>
    <col min="8709" max="8709" width="17" style="184" customWidth="1"/>
    <col min="8710" max="8710" width="14.140625" style="184" customWidth="1"/>
    <col min="8711" max="8711" width="15.140625" style="184" customWidth="1"/>
    <col min="8712" max="8712" width="19.42578125" style="184" customWidth="1"/>
    <col min="8713" max="8713" width="9.28515625" style="184" customWidth="1"/>
    <col min="8714" max="8714" width="9.85546875" style="184" customWidth="1"/>
    <col min="8715" max="8715" width="8" style="184" customWidth="1"/>
    <col min="8716" max="8716" width="7.85546875" style="184" customWidth="1"/>
    <col min="8717" max="8719" width="0" style="184" hidden="1" customWidth="1"/>
    <col min="8720" max="8960" width="9.140625" style="184"/>
    <col min="8961" max="8961" width="5.7109375" style="184" customWidth="1"/>
    <col min="8962" max="8962" width="13.7109375" style="184" customWidth="1"/>
    <col min="8963" max="8963" width="30.42578125" style="184" customWidth="1"/>
    <col min="8964" max="8964" width="14.5703125" style="184" customWidth="1"/>
    <col min="8965" max="8965" width="17" style="184" customWidth="1"/>
    <col min="8966" max="8966" width="14.140625" style="184" customWidth="1"/>
    <col min="8967" max="8967" width="15.140625" style="184" customWidth="1"/>
    <col min="8968" max="8968" width="19.42578125" style="184" customWidth="1"/>
    <col min="8969" max="8969" width="9.28515625" style="184" customWidth="1"/>
    <col min="8970" max="8970" width="9.85546875" style="184" customWidth="1"/>
    <col min="8971" max="8971" width="8" style="184" customWidth="1"/>
    <col min="8972" max="8972" width="7.85546875" style="184" customWidth="1"/>
    <col min="8973" max="8975" width="0" style="184" hidden="1" customWidth="1"/>
    <col min="8976" max="9216" width="9.140625" style="184"/>
    <col min="9217" max="9217" width="5.7109375" style="184" customWidth="1"/>
    <col min="9218" max="9218" width="13.7109375" style="184" customWidth="1"/>
    <col min="9219" max="9219" width="30.42578125" style="184" customWidth="1"/>
    <col min="9220" max="9220" width="14.5703125" style="184" customWidth="1"/>
    <col min="9221" max="9221" width="17" style="184" customWidth="1"/>
    <col min="9222" max="9222" width="14.140625" style="184" customWidth="1"/>
    <col min="9223" max="9223" width="15.140625" style="184" customWidth="1"/>
    <col min="9224" max="9224" width="19.42578125" style="184" customWidth="1"/>
    <col min="9225" max="9225" width="9.28515625" style="184" customWidth="1"/>
    <col min="9226" max="9226" width="9.85546875" style="184" customWidth="1"/>
    <col min="9227" max="9227" width="8" style="184" customWidth="1"/>
    <col min="9228" max="9228" width="7.85546875" style="184" customWidth="1"/>
    <col min="9229" max="9231" width="0" style="184" hidden="1" customWidth="1"/>
    <col min="9232" max="9472" width="9.140625" style="184"/>
    <col min="9473" max="9473" width="5.7109375" style="184" customWidth="1"/>
    <col min="9474" max="9474" width="13.7109375" style="184" customWidth="1"/>
    <col min="9475" max="9475" width="30.42578125" style="184" customWidth="1"/>
    <col min="9476" max="9476" width="14.5703125" style="184" customWidth="1"/>
    <col min="9477" max="9477" width="17" style="184" customWidth="1"/>
    <col min="9478" max="9478" width="14.140625" style="184" customWidth="1"/>
    <col min="9479" max="9479" width="15.140625" style="184" customWidth="1"/>
    <col min="9480" max="9480" width="19.42578125" style="184" customWidth="1"/>
    <col min="9481" max="9481" width="9.28515625" style="184" customWidth="1"/>
    <col min="9482" max="9482" width="9.85546875" style="184" customWidth="1"/>
    <col min="9483" max="9483" width="8" style="184" customWidth="1"/>
    <col min="9484" max="9484" width="7.85546875" style="184" customWidth="1"/>
    <col min="9485" max="9487" width="0" style="184" hidden="1" customWidth="1"/>
    <col min="9488" max="9728" width="9.140625" style="184"/>
    <col min="9729" max="9729" width="5.7109375" style="184" customWidth="1"/>
    <col min="9730" max="9730" width="13.7109375" style="184" customWidth="1"/>
    <col min="9731" max="9731" width="30.42578125" style="184" customWidth="1"/>
    <col min="9732" max="9732" width="14.5703125" style="184" customWidth="1"/>
    <col min="9733" max="9733" width="17" style="184" customWidth="1"/>
    <col min="9734" max="9734" width="14.140625" style="184" customWidth="1"/>
    <col min="9735" max="9735" width="15.140625" style="184" customWidth="1"/>
    <col min="9736" max="9736" width="19.42578125" style="184" customWidth="1"/>
    <col min="9737" max="9737" width="9.28515625" style="184" customWidth="1"/>
    <col min="9738" max="9738" width="9.85546875" style="184" customWidth="1"/>
    <col min="9739" max="9739" width="8" style="184" customWidth="1"/>
    <col min="9740" max="9740" width="7.85546875" style="184" customWidth="1"/>
    <col min="9741" max="9743" width="0" style="184" hidden="1" customWidth="1"/>
    <col min="9744" max="9984" width="9.140625" style="184"/>
    <col min="9985" max="9985" width="5.7109375" style="184" customWidth="1"/>
    <col min="9986" max="9986" width="13.7109375" style="184" customWidth="1"/>
    <col min="9987" max="9987" width="30.42578125" style="184" customWidth="1"/>
    <col min="9988" max="9988" width="14.5703125" style="184" customWidth="1"/>
    <col min="9989" max="9989" width="17" style="184" customWidth="1"/>
    <col min="9990" max="9990" width="14.140625" style="184" customWidth="1"/>
    <col min="9991" max="9991" width="15.140625" style="184" customWidth="1"/>
    <col min="9992" max="9992" width="19.42578125" style="184" customWidth="1"/>
    <col min="9993" max="9993" width="9.28515625" style="184" customWidth="1"/>
    <col min="9994" max="9994" width="9.85546875" style="184" customWidth="1"/>
    <col min="9995" max="9995" width="8" style="184" customWidth="1"/>
    <col min="9996" max="9996" width="7.85546875" style="184" customWidth="1"/>
    <col min="9997" max="9999" width="0" style="184" hidden="1" customWidth="1"/>
    <col min="10000" max="10240" width="9.140625" style="184"/>
    <col min="10241" max="10241" width="5.7109375" style="184" customWidth="1"/>
    <col min="10242" max="10242" width="13.7109375" style="184" customWidth="1"/>
    <col min="10243" max="10243" width="30.42578125" style="184" customWidth="1"/>
    <col min="10244" max="10244" width="14.5703125" style="184" customWidth="1"/>
    <col min="10245" max="10245" width="17" style="184" customWidth="1"/>
    <col min="10246" max="10246" width="14.140625" style="184" customWidth="1"/>
    <col min="10247" max="10247" width="15.140625" style="184" customWidth="1"/>
    <col min="10248" max="10248" width="19.42578125" style="184" customWidth="1"/>
    <col min="10249" max="10249" width="9.28515625" style="184" customWidth="1"/>
    <col min="10250" max="10250" width="9.85546875" style="184" customWidth="1"/>
    <col min="10251" max="10251" width="8" style="184" customWidth="1"/>
    <col min="10252" max="10252" width="7.85546875" style="184" customWidth="1"/>
    <col min="10253" max="10255" width="0" style="184" hidden="1" customWidth="1"/>
    <col min="10256" max="10496" width="9.140625" style="184"/>
    <col min="10497" max="10497" width="5.7109375" style="184" customWidth="1"/>
    <col min="10498" max="10498" width="13.7109375" style="184" customWidth="1"/>
    <col min="10499" max="10499" width="30.42578125" style="184" customWidth="1"/>
    <col min="10500" max="10500" width="14.5703125" style="184" customWidth="1"/>
    <col min="10501" max="10501" width="17" style="184" customWidth="1"/>
    <col min="10502" max="10502" width="14.140625" style="184" customWidth="1"/>
    <col min="10503" max="10503" width="15.140625" style="184" customWidth="1"/>
    <col min="10504" max="10504" width="19.42578125" style="184" customWidth="1"/>
    <col min="10505" max="10505" width="9.28515625" style="184" customWidth="1"/>
    <col min="10506" max="10506" width="9.85546875" style="184" customWidth="1"/>
    <col min="10507" max="10507" width="8" style="184" customWidth="1"/>
    <col min="10508" max="10508" width="7.85546875" style="184" customWidth="1"/>
    <col min="10509" max="10511" width="0" style="184" hidden="1" customWidth="1"/>
    <col min="10512" max="10752" width="9.140625" style="184"/>
    <col min="10753" max="10753" width="5.7109375" style="184" customWidth="1"/>
    <col min="10754" max="10754" width="13.7109375" style="184" customWidth="1"/>
    <col min="10755" max="10755" width="30.42578125" style="184" customWidth="1"/>
    <col min="10756" max="10756" width="14.5703125" style="184" customWidth="1"/>
    <col min="10757" max="10757" width="17" style="184" customWidth="1"/>
    <col min="10758" max="10758" width="14.140625" style="184" customWidth="1"/>
    <col min="10759" max="10759" width="15.140625" style="184" customWidth="1"/>
    <col min="10760" max="10760" width="19.42578125" style="184" customWidth="1"/>
    <col min="10761" max="10761" width="9.28515625" style="184" customWidth="1"/>
    <col min="10762" max="10762" width="9.85546875" style="184" customWidth="1"/>
    <col min="10763" max="10763" width="8" style="184" customWidth="1"/>
    <col min="10764" max="10764" width="7.85546875" style="184" customWidth="1"/>
    <col min="10765" max="10767" width="0" style="184" hidden="1" customWidth="1"/>
    <col min="10768" max="11008" width="9.140625" style="184"/>
    <col min="11009" max="11009" width="5.7109375" style="184" customWidth="1"/>
    <col min="11010" max="11010" width="13.7109375" style="184" customWidth="1"/>
    <col min="11011" max="11011" width="30.42578125" style="184" customWidth="1"/>
    <col min="11012" max="11012" width="14.5703125" style="184" customWidth="1"/>
    <col min="11013" max="11013" width="17" style="184" customWidth="1"/>
    <col min="11014" max="11014" width="14.140625" style="184" customWidth="1"/>
    <col min="11015" max="11015" width="15.140625" style="184" customWidth="1"/>
    <col min="11016" max="11016" width="19.42578125" style="184" customWidth="1"/>
    <col min="11017" max="11017" width="9.28515625" style="184" customWidth="1"/>
    <col min="11018" max="11018" width="9.85546875" style="184" customWidth="1"/>
    <col min="11019" max="11019" width="8" style="184" customWidth="1"/>
    <col min="11020" max="11020" width="7.85546875" style="184" customWidth="1"/>
    <col min="11021" max="11023" width="0" style="184" hidden="1" customWidth="1"/>
    <col min="11024" max="11264" width="9.140625" style="184"/>
    <col min="11265" max="11265" width="5.7109375" style="184" customWidth="1"/>
    <col min="11266" max="11266" width="13.7109375" style="184" customWidth="1"/>
    <col min="11267" max="11267" width="30.42578125" style="184" customWidth="1"/>
    <col min="11268" max="11268" width="14.5703125" style="184" customWidth="1"/>
    <col min="11269" max="11269" width="17" style="184" customWidth="1"/>
    <col min="11270" max="11270" width="14.140625" style="184" customWidth="1"/>
    <col min="11271" max="11271" width="15.140625" style="184" customWidth="1"/>
    <col min="11272" max="11272" width="19.42578125" style="184" customWidth="1"/>
    <col min="11273" max="11273" width="9.28515625" style="184" customWidth="1"/>
    <col min="11274" max="11274" width="9.85546875" style="184" customWidth="1"/>
    <col min="11275" max="11275" width="8" style="184" customWidth="1"/>
    <col min="11276" max="11276" width="7.85546875" style="184" customWidth="1"/>
    <col min="11277" max="11279" width="0" style="184" hidden="1" customWidth="1"/>
    <col min="11280" max="11520" width="9.140625" style="184"/>
    <col min="11521" max="11521" width="5.7109375" style="184" customWidth="1"/>
    <col min="11522" max="11522" width="13.7109375" style="184" customWidth="1"/>
    <col min="11523" max="11523" width="30.42578125" style="184" customWidth="1"/>
    <col min="11524" max="11524" width="14.5703125" style="184" customWidth="1"/>
    <col min="11525" max="11525" width="17" style="184" customWidth="1"/>
    <col min="11526" max="11526" width="14.140625" style="184" customWidth="1"/>
    <col min="11527" max="11527" width="15.140625" style="184" customWidth="1"/>
    <col min="11528" max="11528" width="19.42578125" style="184" customWidth="1"/>
    <col min="11529" max="11529" width="9.28515625" style="184" customWidth="1"/>
    <col min="11530" max="11530" width="9.85546875" style="184" customWidth="1"/>
    <col min="11531" max="11531" width="8" style="184" customWidth="1"/>
    <col min="11532" max="11532" width="7.85546875" style="184" customWidth="1"/>
    <col min="11533" max="11535" width="0" style="184" hidden="1" customWidth="1"/>
    <col min="11536" max="11776" width="9.140625" style="184"/>
    <col min="11777" max="11777" width="5.7109375" style="184" customWidth="1"/>
    <col min="11778" max="11778" width="13.7109375" style="184" customWidth="1"/>
    <col min="11779" max="11779" width="30.42578125" style="184" customWidth="1"/>
    <col min="11780" max="11780" width="14.5703125" style="184" customWidth="1"/>
    <col min="11781" max="11781" width="17" style="184" customWidth="1"/>
    <col min="11782" max="11782" width="14.140625" style="184" customWidth="1"/>
    <col min="11783" max="11783" width="15.140625" style="184" customWidth="1"/>
    <col min="11784" max="11784" width="19.42578125" style="184" customWidth="1"/>
    <col min="11785" max="11785" width="9.28515625" style="184" customWidth="1"/>
    <col min="11786" max="11786" width="9.85546875" style="184" customWidth="1"/>
    <col min="11787" max="11787" width="8" style="184" customWidth="1"/>
    <col min="11788" max="11788" width="7.85546875" style="184" customWidth="1"/>
    <col min="11789" max="11791" width="0" style="184" hidden="1" customWidth="1"/>
    <col min="11792" max="12032" width="9.140625" style="184"/>
    <col min="12033" max="12033" width="5.7109375" style="184" customWidth="1"/>
    <col min="12034" max="12034" width="13.7109375" style="184" customWidth="1"/>
    <col min="12035" max="12035" width="30.42578125" style="184" customWidth="1"/>
    <col min="12036" max="12036" width="14.5703125" style="184" customWidth="1"/>
    <col min="12037" max="12037" width="17" style="184" customWidth="1"/>
    <col min="12038" max="12038" width="14.140625" style="184" customWidth="1"/>
    <col min="12039" max="12039" width="15.140625" style="184" customWidth="1"/>
    <col min="12040" max="12040" width="19.42578125" style="184" customWidth="1"/>
    <col min="12041" max="12041" width="9.28515625" style="184" customWidth="1"/>
    <col min="12042" max="12042" width="9.85546875" style="184" customWidth="1"/>
    <col min="12043" max="12043" width="8" style="184" customWidth="1"/>
    <col min="12044" max="12044" width="7.85546875" style="184" customWidth="1"/>
    <col min="12045" max="12047" width="0" style="184" hidden="1" customWidth="1"/>
    <col min="12048" max="12288" width="9.140625" style="184"/>
    <col min="12289" max="12289" width="5.7109375" style="184" customWidth="1"/>
    <col min="12290" max="12290" width="13.7109375" style="184" customWidth="1"/>
    <col min="12291" max="12291" width="30.42578125" style="184" customWidth="1"/>
    <col min="12292" max="12292" width="14.5703125" style="184" customWidth="1"/>
    <col min="12293" max="12293" width="17" style="184" customWidth="1"/>
    <col min="12294" max="12294" width="14.140625" style="184" customWidth="1"/>
    <col min="12295" max="12295" width="15.140625" style="184" customWidth="1"/>
    <col min="12296" max="12296" width="19.42578125" style="184" customWidth="1"/>
    <col min="12297" max="12297" width="9.28515625" style="184" customWidth="1"/>
    <col min="12298" max="12298" width="9.85546875" style="184" customWidth="1"/>
    <col min="12299" max="12299" width="8" style="184" customWidth="1"/>
    <col min="12300" max="12300" width="7.85546875" style="184" customWidth="1"/>
    <col min="12301" max="12303" width="0" style="184" hidden="1" customWidth="1"/>
    <col min="12304" max="12544" width="9.140625" style="184"/>
    <col min="12545" max="12545" width="5.7109375" style="184" customWidth="1"/>
    <col min="12546" max="12546" width="13.7109375" style="184" customWidth="1"/>
    <col min="12547" max="12547" width="30.42578125" style="184" customWidth="1"/>
    <col min="12548" max="12548" width="14.5703125" style="184" customWidth="1"/>
    <col min="12549" max="12549" width="17" style="184" customWidth="1"/>
    <col min="12550" max="12550" width="14.140625" style="184" customWidth="1"/>
    <col min="12551" max="12551" width="15.140625" style="184" customWidth="1"/>
    <col min="12552" max="12552" width="19.42578125" style="184" customWidth="1"/>
    <col min="12553" max="12553" width="9.28515625" style="184" customWidth="1"/>
    <col min="12554" max="12554" width="9.85546875" style="184" customWidth="1"/>
    <col min="12555" max="12555" width="8" style="184" customWidth="1"/>
    <col min="12556" max="12556" width="7.85546875" style="184" customWidth="1"/>
    <col min="12557" max="12559" width="0" style="184" hidden="1" customWidth="1"/>
    <col min="12560" max="12800" width="9.140625" style="184"/>
    <col min="12801" max="12801" width="5.7109375" style="184" customWidth="1"/>
    <col min="12802" max="12802" width="13.7109375" style="184" customWidth="1"/>
    <col min="12803" max="12803" width="30.42578125" style="184" customWidth="1"/>
    <col min="12804" max="12804" width="14.5703125" style="184" customWidth="1"/>
    <col min="12805" max="12805" width="17" style="184" customWidth="1"/>
    <col min="12806" max="12806" width="14.140625" style="184" customWidth="1"/>
    <col min="12807" max="12807" width="15.140625" style="184" customWidth="1"/>
    <col min="12808" max="12808" width="19.42578125" style="184" customWidth="1"/>
    <col min="12809" max="12809" width="9.28515625" style="184" customWidth="1"/>
    <col min="12810" max="12810" width="9.85546875" style="184" customWidth="1"/>
    <col min="12811" max="12811" width="8" style="184" customWidth="1"/>
    <col min="12812" max="12812" width="7.85546875" style="184" customWidth="1"/>
    <col min="12813" max="12815" width="0" style="184" hidden="1" customWidth="1"/>
    <col min="12816" max="13056" width="9.140625" style="184"/>
    <col min="13057" max="13057" width="5.7109375" style="184" customWidth="1"/>
    <col min="13058" max="13058" width="13.7109375" style="184" customWidth="1"/>
    <col min="13059" max="13059" width="30.42578125" style="184" customWidth="1"/>
    <col min="13060" max="13060" width="14.5703125" style="184" customWidth="1"/>
    <col min="13061" max="13061" width="17" style="184" customWidth="1"/>
    <col min="13062" max="13062" width="14.140625" style="184" customWidth="1"/>
    <col min="13063" max="13063" width="15.140625" style="184" customWidth="1"/>
    <col min="13064" max="13064" width="19.42578125" style="184" customWidth="1"/>
    <col min="13065" max="13065" width="9.28515625" style="184" customWidth="1"/>
    <col min="13066" max="13066" width="9.85546875" style="184" customWidth="1"/>
    <col min="13067" max="13067" width="8" style="184" customWidth="1"/>
    <col min="13068" max="13068" width="7.85546875" style="184" customWidth="1"/>
    <col min="13069" max="13071" width="0" style="184" hidden="1" customWidth="1"/>
    <col min="13072" max="13312" width="9.140625" style="184"/>
    <col min="13313" max="13313" width="5.7109375" style="184" customWidth="1"/>
    <col min="13314" max="13314" width="13.7109375" style="184" customWidth="1"/>
    <col min="13315" max="13315" width="30.42578125" style="184" customWidth="1"/>
    <col min="13316" max="13316" width="14.5703125" style="184" customWidth="1"/>
    <col min="13317" max="13317" width="17" style="184" customWidth="1"/>
    <col min="13318" max="13318" width="14.140625" style="184" customWidth="1"/>
    <col min="13319" max="13319" width="15.140625" style="184" customWidth="1"/>
    <col min="13320" max="13320" width="19.42578125" style="184" customWidth="1"/>
    <col min="13321" max="13321" width="9.28515625" style="184" customWidth="1"/>
    <col min="13322" max="13322" width="9.85546875" style="184" customWidth="1"/>
    <col min="13323" max="13323" width="8" style="184" customWidth="1"/>
    <col min="13324" max="13324" width="7.85546875" style="184" customWidth="1"/>
    <col min="13325" max="13327" width="0" style="184" hidden="1" customWidth="1"/>
    <col min="13328" max="13568" width="9.140625" style="184"/>
    <col min="13569" max="13569" width="5.7109375" style="184" customWidth="1"/>
    <col min="13570" max="13570" width="13.7109375" style="184" customWidth="1"/>
    <col min="13571" max="13571" width="30.42578125" style="184" customWidth="1"/>
    <col min="13572" max="13572" width="14.5703125" style="184" customWidth="1"/>
    <col min="13573" max="13573" width="17" style="184" customWidth="1"/>
    <col min="13574" max="13574" width="14.140625" style="184" customWidth="1"/>
    <col min="13575" max="13575" width="15.140625" style="184" customWidth="1"/>
    <col min="13576" max="13576" width="19.42578125" style="184" customWidth="1"/>
    <col min="13577" max="13577" width="9.28515625" style="184" customWidth="1"/>
    <col min="13578" max="13578" width="9.85546875" style="184" customWidth="1"/>
    <col min="13579" max="13579" width="8" style="184" customWidth="1"/>
    <col min="13580" max="13580" width="7.85546875" style="184" customWidth="1"/>
    <col min="13581" max="13583" width="0" style="184" hidden="1" customWidth="1"/>
    <col min="13584" max="13824" width="9.140625" style="184"/>
    <col min="13825" max="13825" width="5.7109375" style="184" customWidth="1"/>
    <col min="13826" max="13826" width="13.7109375" style="184" customWidth="1"/>
    <col min="13827" max="13827" width="30.42578125" style="184" customWidth="1"/>
    <col min="13828" max="13828" width="14.5703125" style="184" customWidth="1"/>
    <col min="13829" max="13829" width="17" style="184" customWidth="1"/>
    <col min="13830" max="13830" width="14.140625" style="184" customWidth="1"/>
    <col min="13831" max="13831" width="15.140625" style="184" customWidth="1"/>
    <col min="13832" max="13832" width="19.42578125" style="184" customWidth="1"/>
    <col min="13833" max="13833" width="9.28515625" style="184" customWidth="1"/>
    <col min="13834" max="13834" width="9.85546875" style="184" customWidth="1"/>
    <col min="13835" max="13835" width="8" style="184" customWidth="1"/>
    <col min="13836" max="13836" width="7.85546875" style="184" customWidth="1"/>
    <col min="13837" max="13839" width="0" style="184" hidden="1" customWidth="1"/>
    <col min="13840" max="14080" width="9.140625" style="184"/>
    <col min="14081" max="14081" width="5.7109375" style="184" customWidth="1"/>
    <col min="14082" max="14082" width="13.7109375" style="184" customWidth="1"/>
    <col min="14083" max="14083" width="30.42578125" style="184" customWidth="1"/>
    <col min="14084" max="14084" width="14.5703125" style="184" customWidth="1"/>
    <col min="14085" max="14085" width="17" style="184" customWidth="1"/>
    <col min="14086" max="14086" width="14.140625" style="184" customWidth="1"/>
    <col min="14087" max="14087" width="15.140625" style="184" customWidth="1"/>
    <col min="14088" max="14088" width="19.42578125" style="184" customWidth="1"/>
    <col min="14089" max="14089" width="9.28515625" style="184" customWidth="1"/>
    <col min="14090" max="14090" width="9.85546875" style="184" customWidth="1"/>
    <col min="14091" max="14091" width="8" style="184" customWidth="1"/>
    <col min="14092" max="14092" width="7.85546875" style="184" customWidth="1"/>
    <col min="14093" max="14095" width="0" style="184" hidden="1" customWidth="1"/>
    <col min="14096" max="14336" width="9.140625" style="184"/>
    <col min="14337" max="14337" width="5.7109375" style="184" customWidth="1"/>
    <col min="14338" max="14338" width="13.7109375" style="184" customWidth="1"/>
    <col min="14339" max="14339" width="30.42578125" style="184" customWidth="1"/>
    <col min="14340" max="14340" width="14.5703125" style="184" customWidth="1"/>
    <col min="14341" max="14341" width="17" style="184" customWidth="1"/>
    <col min="14342" max="14342" width="14.140625" style="184" customWidth="1"/>
    <col min="14343" max="14343" width="15.140625" style="184" customWidth="1"/>
    <col min="14344" max="14344" width="19.42578125" style="184" customWidth="1"/>
    <col min="14345" max="14345" width="9.28515625" style="184" customWidth="1"/>
    <col min="14346" max="14346" width="9.85546875" style="184" customWidth="1"/>
    <col min="14347" max="14347" width="8" style="184" customWidth="1"/>
    <col min="14348" max="14348" width="7.85546875" style="184" customWidth="1"/>
    <col min="14349" max="14351" width="0" style="184" hidden="1" customWidth="1"/>
    <col min="14352" max="14592" width="9.140625" style="184"/>
    <col min="14593" max="14593" width="5.7109375" style="184" customWidth="1"/>
    <col min="14594" max="14594" width="13.7109375" style="184" customWidth="1"/>
    <col min="14595" max="14595" width="30.42578125" style="184" customWidth="1"/>
    <col min="14596" max="14596" width="14.5703125" style="184" customWidth="1"/>
    <col min="14597" max="14597" width="17" style="184" customWidth="1"/>
    <col min="14598" max="14598" width="14.140625" style="184" customWidth="1"/>
    <col min="14599" max="14599" width="15.140625" style="184" customWidth="1"/>
    <col min="14600" max="14600" width="19.42578125" style="184" customWidth="1"/>
    <col min="14601" max="14601" width="9.28515625" style="184" customWidth="1"/>
    <col min="14602" max="14602" width="9.85546875" style="184" customWidth="1"/>
    <col min="14603" max="14603" width="8" style="184" customWidth="1"/>
    <col min="14604" max="14604" width="7.85546875" style="184" customWidth="1"/>
    <col min="14605" max="14607" width="0" style="184" hidden="1" customWidth="1"/>
    <col min="14608" max="14848" width="9.140625" style="184"/>
    <col min="14849" max="14849" width="5.7109375" style="184" customWidth="1"/>
    <col min="14850" max="14850" width="13.7109375" style="184" customWidth="1"/>
    <col min="14851" max="14851" width="30.42578125" style="184" customWidth="1"/>
    <col min="14852" max="14852" width="14.5703125" style="184" customWidth="1"/>
    <col min="14853" max="14853" width="17" style="184" customWidth="1"/>
    <col min="14854" max="14854" width="14.140625" style="184" customWidth="1"/>
    <col min="14855" max="14855" width="15.140625" style="184" customWidth="1"/>
    <col min="14856" max="14856" width="19.42578125" style="184" customWidth="1"/>
    <col min="14857" max="14857" width="9.28515625" style="184" customWidth="1"/>
    <col min="14858" max="14858" width="9.85546875" style="184" customWidth="1"/>
    <col min="14859" max="14859" width="8" style="184" customWidth="1"/>
    <col min="14860" max="14860" width="7.85546875" style="184" customWidth="1"/>
    <col min="14861" max="14863" width="0" style="184" hidden="1" customWidth="1"/>
    <col min="14864" max="15104" width="9.140625" style="184"/>
    <col min="15105" max="15105" width="5.7109375" style="184" customWidth="1"/>
    <col min="15106" max="15106" width="13.7109375" style="184" customWidth="1"/>
    <col min="15107" max="15107" width="30.42578125" style="184" customWidth="1"/>
    <col min="15108" max="15108" width="14.5703125" style="184" customWidth="1"/>
    <col min="15109" max="15109" width="17" style="184" customWidth="1"/>
    <col min="15110" max="15110" width="14.140625" style="184" customWidth="1"/>
    <col min="15111" max="15111" width="15.140625" style="184" customWidth="1"/>
    <col min="15112" max="15112" width="19.42578125" style="184" customWidth="1"/>
    <col min="15113" max="15113" width="9.28515625" style="184" customWidth="1"/>
    <col min="15114" max="15114" width="9.85546875" style="184" customWidth="1"/>
    <col min="15115" max="15115" width="8" style="184" customWidth="1"/>
    <col min="15116" max="15116" width="7.85546875" style="184" customWidth="1"/>
    <col min="15117" max="15119" width="0" style="184" hidden="1" customWidth="1"/>
    <col min="15120" max="15360" width="9.140625" style="184"/>
    <col min="15361" max="15361" width="5.7109375" style="184" customWidth="1"/>
    <col min="15362" max="15362" width="13.7109375" style="184" customWidth="1"/>
    <col min="15363" max="15363" width="30.42578125" style="184" customWidth="1"/>
    <col min="15364" max="15364" width="14.5703125" style="184" customWidth="1"/>
    <col min="15365" max="15365" width="17" style="184" customWidth="1"/>
    <col min="15366" max="15366" width="14.140625" style="184" customWidth="1"/>
    <col min="15367" max="15367" width="15.140625" style="184" customWidth="1"/>
    <col min="15368" max="15368" width="19.42578125" style="184" customWidth="1"/>
    <col min="15369" max="15369" width="9.28515625" style="184" customWidth="1"/>
    <col min="15370" max="15370" width="9.85546875" style="184" customWidth="1"/>
    <col min="15371" max="15371" width="8" style="184" customWidth="1"/>
    <col min="15372" max="15372" width="7.85546875" style="184" customWidth="1"/>
    <col min="15373" max="15375" width="0" style="184" hidden="1" customWidth="1"/>
    <col min="15376" max="15616" width="9.140625" style="184"/>
    <col min="15617" max="15617" width="5.7109375" style="184" customWidth="1"/>
    <col min="15618" max="15618" width="13.7109375" style="184" customWidth="1"/>
    <col min="15619" max="15619" width="30.42578125" style="184" customWidth="1"/>
    <col min="15620" max="15620" width="14.5703125" style="184" customWidth="1"/>
    <col min="15621" max="15621" width="17" style="184" customWidth="1"/>
    <col min="15622" max="15622" width="14.140625" style="184" customWidth="1"/>
    <col min="15623" max="15623" width="15.140625" style="184" customWidth="1"/>
    <col min="15624" max="15624" width="19.42578125" style="184" customWidth="1"/>
    <col min="15625" max="15625" width="9.28515625" style="184" customWidth="1"/>
    <col min="15626" max="15626" width="9.85546875" style="184" customWidth="1"/>
    <col min="15627" max="15627" width="8" style="184" customWidth="1"/>
    <col min="15628" max="15628" width="7.85546875" style="184" customWidth="1"/>
    <col min="15629" max="15631" width="0" style="184" hidden="1" customWidth="1"/>
    <col min="15632" max="15872" width="9.140625" style="184"/>
    <col min="15873" max="15873" width="5.7109375" style="184" customWidth="1"/>
    <col min="15874" max="15874" width="13.7109375" style="184" customWidth="1"/>
    <col min="15875" max="15875" width="30.42578125" style="184" customWidth="1"/>
    <col min="15876" max="15876" width="14.5703125" style="184" customWidth="1"/>
    <col min="15877" max="15877" width="17" style="184" customWidth="1"/>
    <col min="15878" max="15878" width="14.140625" style="184" customWidth="1"/>
    <col min="15879" max="15879" width="15.140625" style="184" customWidth="1"/>
    <col min="15880" max="15880" width="19.42578125" style="184" customWidth="1"/>
    <col min="15881" max="15881" width="9.28515625" style="184" customWidth="1"/>
    <col min="15882" max="15882" width="9.85546875" style="184" customWidth="1"/>
    <col min="15883" max="15883" width="8" style="184" customWidth="1"/>
    <col min="15884" max="15884" width="7.85546875" style="184" customWidth="1"/>
    <col min="15885" max="15887" width="0" style="184" hidden="1" customWidth="1"/>
    <col min="15888" max="16128" width="9.140625" style="184"/>
    <col min="16129" max="16129" width="5.7109375" style="184" customWidth="1"/>
    <col min="16130" max="16130" width="13.7109375" style="184" customWidth="1"/>
    <col min="16131" max="16131" width="30.42578125" style="184" customWidth="1"/>
    <col min="16132" max="16132" width="14.5703125" style="184" customWidth="1"/>
    <col min="16133" max="16133" width="17" style="184" customWidth="1"/>
    <col min="16134" max="16134" width="14.140625" style="184" customWidth="1"/>
    <col min="16135" max="16135" width="15.140625" style="184" customWidth="1"/>
    <col min="16136" max="16136" width="19.42578125" style="184" customWidth="1"/>
    <col min="16137" max="16137" width="9.28515625" style="184" customWidth="1"/>
    <col min="16138" max="16138" width="9.85546875" style="184" customWidth="1"/>
    <col min="16139" max="16139" width="8" style="184" customWidth="1"/>
    <col min="16140" max="16140" width="7.85546875" style="184" customWidth="1"/>
    <col min="16141" max="16143" width="0" style="184" hidden="1" customWidth="1"/>
    <col min="16144" max="16384" width="9.140625" style="184"/>
  </cols>
  <sheetData>
    <row r="1" spans="2:18" ht="12" customHeight="1">
      <c r="H1" s="651" t="s">
        <v>289</v>
      </c>
      <c r="I1" s="652"/>
    </row>
    <row r="2" spans="2:18" ht="12" customHeight="1">
      <c r="D2" s="186"/>
      <c r="E2" s="186"/>
      <c r="F2" s="653" t="s">
        <v>290</v>
      </c>
      <c r="G2" s="654"/>
      <c r="H2" s="654"/>
      <c r="I2" s="655"/>
      <c r="J2" s="187"/>
      <c r="K2" s="187"/>
    </row>
    <row r="3" spans="2:18" ht="12" customHeight="1">
      <c r="D3" s="186"/>
      <c r="E3" s="186"/>
      <c r="F3" s="653" t="s">
        <v>291</v>
      </c>
      <c r="G3" s="654"/>
      <c r="H3" s="654"/>
      <c r="I3" s="187"/>
      <c r="J3" s="187"/>
      <c r="K3" s="187"/>
    </row>
    <row r="4" spans="2:18" ht="12" customHeight="1">
      <c r="D4" s="186"/>
      <c r="E4" s="186"/>
      <c r="F4" s="653" t="s">
        <v>292</v>
      </c>
      <c r="G4" s="654"/>
      <c r="H4" s="654"/>
      <c r="I4" s="187"/>
      <c r="J4" s="187"/>
      <c r="K4" s="187"/>
    </row>
    <row r="5" spans="2:18" ht="12" customHeight="1">
      <c r="D5" s="186"/>
      <c r="E5" s="186"/>
      <c r="F5" s="186" t="s">
        <v>293</v>
      </c>
      <c r="G5" s="186"/>
      <c r="H5" s="186"/>
      <c r="I5" s="186"/>
      <c r="J5" s="187"/>
      <c r="K5" s="187"/>
    </row>
    <row r="6" spans="2:18" ht="21.75" customHeight="1">
      <c r="C6" s="656" t="s">
        <v>294</v>
      </c>
      <c r="D6" s="656"/>
      <c r="E6" s="656"/>
      <c r="F6" s="656"/>
      <c r="G6" s="656"/>
      <c r="H6" s="656"/>
      <c r="I6" s="188"/>
      <c r="J6" s="189"/>
      <c r="K6" s="186"/>
    </row>
    <row r="7" spans="2:18" ht="9" customHeight="1">
      <c r="B7" s="190"/>
      <c r="C7" s="188"/>
      <c r="D7" s="188"/>
      <c r="E7" s="188"/>
      <c r="F7" s="188"/>
      <c r="G7" s="188"/>
      <c r="H7" s="188"/>
      <c r="I7" s="190"/>
      <c r="J7" s="190"/>
      <c r="K7" s="190"/>
    </row>
    <row r="8" spans="2:18" ht="15.75" customHeight="1">
      <c r="B8" s="191"/>
      <c r="C8" s="192"/>
      <c r="D8" s="192"/>
      <c r="E8" s="193" t="s">
        <v>295</v>
      </c>
      <c r="F8" s="192"/>
      <c r="G8" s="192"/>
      <c r="H8" s="192"/>
      <c r="I8" s="191"/>
      <c r="J8" s="191"/>
      <c r="K8" s="191"/>
      <c r="L8" s="194"/>
      <c r="M8" s="194"/>
      <c r="N8" s="195"/>
      <c r="O8" s="195"/>
      <c r="P8" s="195"/>
      <c r="Q8" s="195"/>
      <c r="R8" s="195"/>
    </row>
    <row r="9" spans="2:18" ht="19.5" customHeight="1">
      <c r="C9" s="650" t="s">
        <v>296</v>
      </c>
      <c r="D9" s="650"/>
      <c r="E9" s="650"/>
      <c r="F9" s="650"/>
      <c r="G9" s="650"/>
      <c r="H9" s="650"/>
      <c r="I9" s="196"/>
      <c r="J9" s="196"/>
      <c r="K9" s="196"/>
      <c r="L9" s="196"/>
      <c r="M9" s="196"/>
      <c r="N9" s="196"/>
      <c r="O9" s="196"/>
      <c r="P9" s="196"/>
      <c r="Q9" s="196"/>
      <c r="R9" s="196"/>
    </row>
    <row r="10" spans="2:18" ht="50.25" customHeight="1">
      <c r="B10" s="659" t="s">
        <v>315</v>
      </c>
      <c r="C10" s="659"/>
      <c r="D10" s="659"/>
      <c r="E10" s="659"/>
      <c r="F10" s="659"/>
      <c r="G10" s="659"/>
      <c r="H10" s="659"/>
      <c r="I10" s="197"/>
      <c r="J10" s="197"/>
      <c r="K10" s="197" t="s">
        <v>297</v>
      </c>
      <c r="L10" s="198"/>
      <c r="M10" s="198"/>
      <c r="N10" s="198"/>
      <c r="O10" s="198"/>
      <c r="P10" s="198"/>
      <c r="Q10" s="198"/>
      <c r="R10" s="198"/>
    </row>
    <row r="11" spans="2:18" ht="28.5" customHeight="1">
      <c r="C11" s="199"/>
      <c r="D11" s="200"/>
      <c r="E11" s="201" t="s">
        <v>316</v>
      </c>
      <c r="F11" s="201"/>
    </row>
    <row r="12" spans="2:18" ht="12.75">
      <c r="C12" s="199"/>
      <c r="D12" s="660" t="s">
        <v>298</v>
      </c>
      <c r="E12" s="660"/>
      <c r="F12" s="184"/>
    </row>
    <row r="13" spans="2:18" ht="12.75">
      <c r="C13" s="199"/>
      <c r="D13" s="184"/>
      <c r="E13" s="193" t="s">
        <v>299</v>
      </c>
      <c r="F13" s="202"/>
    </row>
    <row r="14" spans="2:18" ht="12.75">
      <c r="C14" s="184"/>
      <c r="D14" s="184"/>
      <c r="E14" s="203" t="s">
        <v>300</v>
      </c>
      <c r="F14" s="203"/>
    </row>
    <row r="15" spans="2:18" ht="15.75">
      <c r="B15" s="204"/>
      <c r="H15" s="194"/>
    </row>
    <row r="16" spans="2:18" ht="17.25" customHeight="1">
      <c r="B16" s="205"/>
      <c r="H16" s="206" t="s">
        <v>301</v>
      </c>
    </row>
    <row r="17" spans="2:14" ht="22.5" customHeight="1">
      <c r="B17" s="661" t="s">
        <v>302</v>
      </c>
      <c r="C17" s="661" t="s">
        <v>303</v>
      </c>
      <c r="D17" s="663" t="s">
        <v>304</v>
      </c>
      <c r="E17" s="664"/>
      <c r="F17" s="664"/>
      <c r="G17" s="664"/>
      <c r="H17" s="665"/>
    </row>
    <row r="18" spans="2:14" ht="21" hidden="1" customHeight="1">
      <c r="B18" s="662"/>
      <c r="C18" s="662"/>
      <c r="D18" s="207"/>
      <c r="E18" s="208"/>
      <c r="F18" s="208"/>
      <c r="G18" s="208"/>
      <c r="H18" s="209"/>
    </row>
    <row r="19" spans="2:14" ht="12.75" hidden="1" customHeight="1">
      <c r="B19" s="662"/>
      <c r="C19" s="662"/>
      <c r="D19" s="661" t="s">
        <v>305</v>
      </c>
      <c r="E19" s="661" t="s">
        <v>306</v>
      </c>
      <c r="F19" s="667" t="s">
        <v>307</v>
      </c>
      <c r="G19" s="661" t="s">
        <v>308</v>
      </c>
      <c r="H19" s="661" t="s">
        <v>309</v>
      </c>
    </row>
    <row r="20" spans="2:14" ht="47.25" customHeight="1">
      <c r="B20" s="662"/>
      <c r="C20" s="662"/>
      <c r="D20" s="666"/>
      <c r="E20" s="666"/>
      <c r="F20" s="668"/>
      <c r="G20" s="666"/>
      <c r="H20" s="666"/>
    </row>
    <row r="21" spans="2:14" ht="11.25" customHeight="1">
      <c r="B21" s="210">
        <v>1</v>
      </c>
      <c r="C21" s="211">
        <v>2</v>
      </c>
      <c r="D21" s="210">
        <v>3</v>
      </c>
      <c r="E21" s="210">
        <v>4</v>
      </c>
      <c r="F21" s="210">
        <v>5</v>
      </c>
      <c r="G21" s="210">
        <v>6</v>
      </c>
      <c r="H21" s="210">
        <v>7</v>
      </c>
    </row>
    <row r="22" spans="2:14" ht="14.45" customHeight="1">
      <c r="B22" s="212">
        <v>731</v>
      </c>
      <c r="C22" s="213" t="s">
        <v>310</v>
      </c>
      <c r="D22" s="214"/>
      <c r="E22" s="215"/>
      <c r="F22" s="215"/>
      <c r="G22" s="216"/>
      <c r="H22" s="217">
        <f>D22+E22-F22-G22</f>
        <v>0</v>
      </c>
    </row>
    <row r="23" spans="2:14" ht="25.5" customHeight="1">
      <c r="B23" s="212">
        <v>741</v>
      </c>
      <c r="C23" s="218" t="s">
        <v>311</v>
      </c>
      <c r="D23" s="214">
        <v>334.02</v>
      </c>
      <c r="E23" s="215">
        <v>11915.12</v>
      </c>
      <c r="F23" s="215">
        <v>12249.14</v>
      </c>
      <c r="G23" s="216"/>
      <c r="H23" s="217">
        <f>D23+E23-F23-G23</f>
        <v>1.8189894035458565E-12</v>
      </c>
    </row>
    <row r="24" spans="2:14" ht="14.45" customHeight="1">
      <c r="B24" s="212"/>
      <c r="C24" s="213"/>
      <c r="D24" s="214"/>
      <c r="E24" s="215"/>
      <c r="F24" s="215"/>
      <c r="G24" s="216"/>
      <c r="H24" s="216"/>
    </row>
    <row r="25" spans="2:14" ht="14.45" customHeight="1">
      <c r="B25" s="212"/>
      <c r="C25" s="212"/>
      <c r="D25" s="214"/>
      <c r="E25" s="215"/>
      <c r="F25" s="215"/>
      <c r="G25" s="216"/>
      <c r="H25" s="216"/>
    </row>
    <row r="26" spans="2:14" ht="14.45" customHeight="1">
      <c r="B26" s="212"/>
      <c r="C26" s="212"/>
      <c r="D26" s="214"/>
      <c r="E26" s="215"/>
      <c r="F26" s="215"/>
      <c r="G26" s="216"/>
      <c r="H26" s="216"/>
    </row>
    <row r="27" spans="2:14" ht="14.45" customHeight="1">
      <c r="B27" s="219"/>
      <c r="C27" s="220" t="s">
        <v>312</v>
      </c>
      <c r="D27" s="221">
        <f>D22+D23</f>
        <v>334.02</v>
      </c>
      <c r="E27" s="221">
        <f>E22+E23</f>
        <v>11915.12</v>
      </c>
      <c r="F27" s="221">
        <f>F22+F23</f>
        <v>12249.14</v>
      </c>
      <c r="G27" s="221">
        <f>G22+G23</f>
        <v>0</v>
      </c>
      <c r="H27" s="221">
        <f>H22+H23</f>
        <v>1.8189894035458565E-12</v>
      </c>
    </row>
    <row r="28" spans="2:14">
      <c r="C28" s="222"/>
      <c r="D28" s="222"/>
      <c r="E28" s="222"/>
      <c r="F28" s="222"/>
    </row>
    <row r="29" spans="2:14" ht="26.25" customHeight="1">
      <c r="B29" s="223" t="s">
        <v>232</v>
      </c>
      <c r="C29" s="224"/>
      <c r="D29" s="225"/>
      <c r="E29" s="226"/>
      <c r="F29" s="184"/>
      <c r="G29" s="669" t="s">
        <v>233</v>
      </c>
      <c r="H29" s="669"/>
      <c r="I29" s="194"/>
      <c r="J29" s="227"/>
      <c r="L29" s="228"/>
    </row>
    <row r="30" spans="2:14" ht="30.75" customHeight="1">
      <c r="B30" s="657" t="s">
        <v>313</v>
      </c>
      <c r="C30" s="657"/>
      <c r="D30" s="229"/>
      <c r="E30" s="230" t="s">
        <v>235</v>
      </c>
      <c r="F30" s="230"/>
      <c r="G30" s="658" t="s">
        <v>236</v>
      </c>
      <c r="H30" s="658"/>
      <c r="I30" s="231"/>
      <c r="J30" s="232"/>
      <c r="L30" s="233"/>
    </row>
    <row r="31" spans="2:14" ht="14.25" customHeight="1">
      <c r="B31" s="670" t="s">
        <v>237</v>
      </c>
      <c r="C31" s="670"/>
      <c r="D31" s="234"/>
      <c r="E31" s="226"/>
      <c r="F31" s="184"/>
      <c r="G31" s="649" t="s">
        <v>238</v>
      </c>
      <c r="H31" s="649"/>
      <c r="I31" s="235"/>
      <c r="J31" s="236"/>
      <c r="L31" s="237"/>
      <c r="N31" s="238"/>
    </row>
    <row r="32" spans="2:14" ht="48.75" customHeight="1">
      <c r="B32" s="657" t="s">
        <v>314</v>
      </c>
      <c r="C32" s="657"/>
      <c r="D32" s="239"/>
      <c r="E32" s="230" t="s">
        <v>235</v>
      </c>
      <c r="F32" s="230"/>
      <c r="G32" s="658" t="s">
        <v>236</v>
      </c>
      <c r="H32" s="658"/>
      <c r="I32" s="240"/>
      <c r="J32" s="241"/>
      <c r="L32" s="242"/>
      <c r="N32" s="243"/>
    </row>
    <row r="33" spans="2:11">
      <c r="B33" s="190"/>
      <c r="C33" s="244"/>
      <c r="D33" s="244"/>
      <c r="E33" s="244"/>
      <c r="F33" s="244"/>
      <c r="G33" s="190"/>
      <c r="H33" s="190"/>
      <c r="I33" s="190"/>
      <c r="J33" s="190"/>
      <c r="K33" s="190"/>
    </row>
    <row r="34" spans="2:11">
      <c r="B34" s="190"/>
      <c r="C34" s="244"/>
      <c r="D34" s="244"/>
      <c r="E34" s="244"/>
      <c r="F34" s="244"/>
      <c r="G34" s="190"/>
      <c r="H34" s="190"/>
      <c r="I34" s="190"/>
      <c r="J34" s="190"/>
      <c r="K34" s="190"/>
    </row>
    <row r="35" spans="2:11">
      <c r="B35" s="190"/>
      <c r="C35" s="244"/>
      <c r="D35" s="244"/>
      <c r="E35" s="244"/>
      <c r="F35" s="244"/>
      <c r="G35" s="190"/>
      <c r="H35" s="190"/>
      <c r="I35" s="190"/>
      <c r="J35" s="190"/>
      <c r="K35" s="190"/>
    </row>
    <row r="36" spans="2:11">
      <c r="B36" s="190"/>
      <c r="C36" s="244"/>
      <c r="D36" s="244"/>
      <c r="E36" s="244"/>
      <c r="F36" s="244"/>
      <c r="G36" s="190"/>
      <c r="H36" s="190"/>
      <c r="I36" s="190"/>
      <c r="J36" s="190"/>
      <c r="K36" s="190"/>
    </row>
    <row r="37" spans="2:11">
      <c r="B37" s="190"/>
      <c r="C37" s="244"/>
      <c r="D37" s="244"/>
      <c r="E37" s="244"/>
      <c r="F37" s="244"/>
      <c r="G37" s="190"/>
      <c r="H37" s="190"/>
      <c r="I37" s="190"/>
      <c r="J37" s="190"/>
      <c r="K37" s="190"/>
    </row>
    <row r="38" spans="2:11">
      <c r="B38" s="190"/>
      <c r="C38" s="244"/>
      <c r="D38" s="244"/>
      <c r="E38" s="244"/>
      <c r="F38" s="244"/>
      <c r="G38" s="190"/>
      <c r="H38" s="190"/>
      <c r="I38" s="190"/>
      <c r="J38" s="190"/>
      <c r="K38" s="190"/>
    </row>
    <row r="39" spans="2:11">
      <c r="B39" s="190"/>
      <c r="C39" s="244"/>
      <c r="D39" s="244"/>
      <c r="E39" s="244"/>
      <c r="F39" s="244"/>
      <c r="G39" s="190"/>
      <c r="H39" s="190"/>
      <c r="I39" s="190"/>
      <c r="J39" s="190"/>
      <c r="K39" s="190"/>
    </row>
    <row r="40" spans="2:11">
      <c r="B40" s="190"/>
      <c r="C40" s="244"/>
      <c r="D40" s="244"/>
      <c r="E40" s="244"/>
      <c r="F40" s="244"/>
      <c r="G40" s="190"/>
      <c r="H40" s="190"/>
      <c r="I40" s="190"/>
      <c r="J40" s="190"/>
      <c r="K40" s="190"/>
    </row>
    <row r="41" spans="2:11">
      <c r="B41" s="190"/>
      <c r="C41" s="244"/>
      <c r="D41" s="244"/>
      <c r="E41" s="244"/>
      <c r="F41" s="244"/>
      <c r="G41" s="190"/>
      <c r="H41" s="190"/>
      <c r="I41" s="190"/>
      <c r="J41" s="190"/>
      <c r="K41" s="190"/>
    </row>
    <row r="42" spans="2:11">
      <c r="B42" s="190"/>
      <c r="C42" s="244"/>
      <c r="D42" s="244"/>
      <c r="E42" s="244"/>
      <c r="F42" s="244"/>
      <c r="G42" s="190"/>
      <c r="H42" s="190"/>
      <c r="I42" s="190"/>
      <c r="J42" s="190"/>
      <c r="K42" s="190"/>
    </row>
    <row r="43" spans="2:11">
      <c r="B43" s="190"/>
      <c r="C43" s="244"/>
      <c r="D43" s="244"/>
      <c r="E43" s="244"/>
      <c r="F43" s="244"/>
      <c r="G43" s="190"/>
      <c r="H43" s="190"/>
      <c r="I43" s="190"/>
      <c r="J43" s="190"/>
      <c r="K43" s="190"/>
    </row>
    <row r="44" spans="2:11">
      <c r="B44" s="190"/>
      <c r="C44" s="244"/>
      <c r="D44" s="244"/>
      <c r="E44" s="244"/>
      <c r="F44" s="244"/>
      <c r="G44" s="190"/>
      <c r="H44" s="190"/>
      <c r="I44" s="190"/>
      <c r="J44" s="190"/>
      <c r="K44" s="190"/>
    </row>
    <row r="45" spans="2:11">
      <c r="B45" s="190"/>
      <c r="C45" s="244"/>
      <c r="D45" s="244"/>
      <c r="E45" s="244"/>
      <c r="F45" s="244"/>
      <c r="G45" s="190"/>
      <c r="H45" s="190"/>
      <c r="I45" s="190"/>
      <c r="J45" s="190"/>
      <c r="K45" s="190"/>
    </row>
    <row r="46" spans="2:11">
      <c r="B46" s="190"/>
      <c r="C46" s="244"/>
      <c r="D46" s="244"/>
      <c r="E46" s="244"/>
      <c r="F46" s="244"/>
      <c r="G46" s="190"/>
      <c r="H46" s="190"/>
      <c r="I46" s="190"/>
      <c r="J46" s="190"/>
      <c r="K46" s="190"/>
    </row>
    <row r="47" spans="2:11">
      <c r="B47" s="190"/>
      <c r="C47" s="244"/>
      <c r="D47" s="244"/>
      <c r="E47" s="244"/>
      <c r="F47" s="244"/>
      <c r="G47" s="190"/>
      <c r="H47" s="190"/>
      <c r="I47" s="190"/>
      <c r="J47" s="190"/>
      <c r="K47" s="190"/>
    </row>
    <row r="48" spans="2:11">
      <c r="B48" s="190"/>
      <c r="C48" s="244"/>
      <c r="D48" s="244"/>
      <c r="E48" s="244"/>
      <c r="F48" s="244"/>
      <c r="G48" s="190"/>
      <c r="H48" s="190"/>
      <c r="I48" s="190"/>
      <c r="J48" s="190"/>
      <c r="K48" s="190"/>
    </row>
    <row r="49" spans="2:11">
      <c r="B49" s="190"/>
      <c r="C49" s="244"/>
      <c r="D49" s="244"/>
      <c r="E49" s="244"/>
      <c r="F49" s="244"/>
      <c r="G49" s="190"/>
      <c r="H49" s="190"/>
      <c r="I49" s="190"/>
      <c r="J49" s="190"/>
      <c r="K49" s="190"/>
    </row>
    <row r="50" spans="2:11">
      <c r="B50" s="190"/>
      <c r="C50" s="244"/>
      <c r="D50" s="244"/>
      <c r="E50" s="244"/>
      <c r="F50" s="244"/>
      <c r="G50" s="190"/>
      <c r="H50" s="190"/>
      <c r="I50" s="190"/>
      <c r="J50" s="190"/>
      <c r="K50" s="190"/>
    </row>
    <row r="51" spans="2:11">
      <c r="B51" s="190"/>
      <c r="C51" s="244"/>
      <c r="D51" s="244"/>
      <c r="E51" s="244"/>
      <c r="F51" s="244"/>
      <c r="G51" s="190"/>
      <c r="H51" s="190"/>
      <c r="I51" s="190"/>
      <c r="J51" s="190"/>
      <c r="K51" s="190"/>
    </row>
    <row r="52" spans="2:11">
      <c r="B52" s="190"/>
      <c r="C52" s="244"/>
      <c r="D52" s="244"/>
      <c r="E52" s="244"/>
      <c r="F52" s="244"/>
      <c r="G52" s="190"/>
      <c r="H52" s="190"/>
      <c r="I52" s="190"/>
      <c r="J52" s="190"/>
      <c r="K52" s="190"/>
    </row>
    <row r="53" spans="2:11">
      <c r="B53" s="190"/>
      <c r="C53" s="244"/>
      <c r="D53" s="244"/>
      <c r="E53" s="244"/>
      <c r="F53" s="244"/>
      <c r="G53" s="190"/>
      <c r="H53" s="190"/>
      <c r="I53" s="190"/>
      <c r="J53" s="190"/>
      <c r="K53" s="190"/>
    </row>
    <row r="54" spans="2:11">
      <c r="B54" s="190"/>
      <c r="C54" s="244"/>
      <c r="D54" s="244"/>
      <c r="E54" s="244"/>
      <c r="F54" s="244"/>
      <c r="G54" s="190"/>
      <c r="H54" s="190"/>
      <c r="I54" s="190"/>
      <c r="J54" s="190"/>
      <c r="K54" s="190"/>
    </row>
    <row r="55" spans="2:11">
      <c r="B55" s="190"/>
      <c r="C55" s="244"/>
      <c r="D55" s="244"/>
      <c r="E55" s="244"/>
      <c r="F55" s="244"/>
      <c r="G55" s="190"/>
      <c r="H55" s="190"/>
      <c r="I55" s="190"/>
      <c r="J55" s="190"/>
      <c r="K55" s="190"/>
    </row>
  </sheetData>
  <mergeCells count="23">
    <mergeCell ref="B32:C32"/>
    <mergeCell ref="G32:H32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G29:H29"/>
    <mergeCell ref="B30:C30"/>
    <mergeCell ref="G30:H30"/>
    <mergeCell ref="B31:C31"/>
    <mergeCell ref="G31:H31"/>
    <mergeCell ref="C9:H9"/>
    <mergeCell ref="H1:I1"/>
    <mergeCell ref="F2:I2"/>
    <mergeCell ref="F3:H3"/>
    <mergeCell ref="F4:H4"/>
    <mergeCell ref="C6:H6"/>
  </mergeCells>
  <pageMargins left="0.11811023622047245" right="0.11811023622047245" top="0.35433070866141736" bottom="0.15748031496062992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3" workbookViewId="0">
      <selection activeCell="H17" sqref="H17"/>
    </sheetView>
  </sheetViews>
  <sheetFormatPr defaultRowHeight="15"/>
  <cols>
    <col min="1" max="1" width="6.42578125" style="321" customWidth="1"/>
    <col min="2" max="2" width="13.7109375" style="321" customWidth="1"/>
    <col min="3" max="3" width="11.5703125" style="321" customWidth="1"/>
    <col min="4" max="4" width="9.140625" style="321" customWidth="1"/>
    <col min="5" max="5" width="7.140625" style="321" customWidth="1"/>
    <col min="6" max="6" width="13.7109375" style="321" customWidth="1"/>
    <col min="7" max="7" width="10" style="321" customWidth="1"/>
    <col min="8" max="8" width="13.5703125" style="321" customWidth="1"/>
    <col min="9" max="9" width="9.140625" style="321" customWidth="1"/>
    <col min="10" max="16384" width="9.140625" style="322"/>
  </cols>
  <sheetData>
    <row r="2" spans="1:8">
      <c r="A2" s="672" t="s">
        <v>320</v>
      </c>
      <c r="B2" s="672"/>
      <c r="C2" s="672"/>
      <c r="D2" s="672"/>
      <c r="E2" s="672"/>
      <c r="F2" s="672"/>
      <c r="G2" s="672"/>
      <c r="H2" s="672"/>
    </row>
    <row r="3" spans="1:8">
      <c r="A3" s="673" t="s">
        <v>253</v>
      </c>
      <c r="B3" s="673"/>
      <c r="C3" s="673"/>
      <c r="D3" s="673"/>
      <c r="E3" s="673"/>
      <c r="F3" s="673"/>
      <c r="G3" s="673"/>
      <c r="H3" s="673"/>
    </row>
    <row r="6" spans="1:8">
      <c r="A6" s="674" t="s">
        <v>450</v>
      </c>
      <c r="B6" s="674"/>
      <c r="C6" s="674"/>
      <c r="D6" s="674"/>
      <c r="E6" s="674"/>
      <c r="F6" s="674"/>
      <c r="G6" s="674"/>
      <c r="H6" s="674"/>
    </row>
    <row r="9" spans="1:8" ht="15.75">
      <c r="A9" s="675" t="s">
        <v>451</v>
      </c>
      <c r="B9" s="675"/>
      <c r="C9" s="675"/>
      <c r="D9" s="675"/>
      <c r="E9" s="675"/>
      <c r="F9" s="675"/>
      <c r="G9" s="675"/>
      <c r="H9" s="675"/>
    </row>
    <row r="10" spans="1:8">
      <c r="D10" s="323"/>
    </row>
    <row r="11" spans="1:8">
      <c r="C11" s="674" t="s">
        <v>452</v>
      </c>
      <c r="D11" s="674"/>
      <c r="E11" s="674"/>
      <c r="F11" s="674"/>
    </row>
    <row r="12" spans="1:8">
      <c r="B12" s="676"/>
      <c r="C12" s="676"/>
      <c r="D12" s="676"/>
      <c r="E12" s="676"/>
      <c r="F12" s="676"/>
      <c r="G12" s="676"/>
    </row>
    <row r="14" spans="1:8">
      <c r="A14" s="677" t="s">
        <v>453</v>
      </c>
      <c r="B14" s="677"/>
      <c r="C14" s="324" t="s">
        <v>454</v>
      </c>
      <c r="D14" s="325"/>
      <c r="E14" s="325"/>
      <c r="F14" s="325"/>
      <c r="G14" s="325"/>
      <c r="H14" s="325"/>
    </row>
    <row r="15" spans="1:8">
      <c r="A15" s="678" t="s">
        <v>455</v>
      </c>
      <c r="B15" s="678"/>
      <c r="C15" s="678"/>
      <c r="D15" s="678"/>
      <c r="E15" s="678"/>
      <c r="F15" s="678"/>
      <c r="G15" s="678"/>
      <c r="H15" s="678"/>
    </row>
    <row r="16" spans="1:8" ht="28.5">
      <c r="A16" s="326" t="s">
        <v>456</v>
      </c>
      <c r="B16" s="326" t="s">
        <v>457</v>
      </c>
      <c r="C16" s="679" t="s">
        <v>458</v>
      </c>
      <c r="D16" s="680"/>
      <c r="E16" s="681"/>
      <c r="F16" s="326" t="s">
        <v>459</v>
      </c>
      <c r="G16" s="327" t="s">
        <v>460</v>
      </c>
      <c r="H16" s="327" t="s">
        <v>461</v>
      </c>
    </row>
    <row r="17" spans="1:8">
      <c r="A17" s="328">
        <v>1</v>
      </c>
      <c r="B17" s="329" t="s">
        <v>26</v>
      </c>
      <c r="C17" s="682" t="s">
        <v>462</v>
      </c>
      <c r="D17" s="682"/>
      <c r="E17" s="682"/>
      <c r="F17" s="330" t="s">
        <v>463</v>
      </c>
      <c r="G17" s="331">
        <v>1</v>
      </c>
      <c r="H17" s="332">
        <v>25076.09</v>
      </c>
    </row>
    <row r="18" spans="1:8">
      <c r="A18" s="328">
        <v>2</v>
      </c>
      <c r="B18" s="329" t="s">
        <v>26</v>
      </c>
      <c r="C18" s="682" t="s">
        <v>464</v>
      </c>
      <c r="D18" s="682"/>
      <c r="E18" s="682"/>
      <c r="F18" s="330" t="s">
        <v>463</v>
      </c>
      <c r="G18" s="331">
        <v>1</v>
      </c>
      <c r="H18" s="332">
        <v>358.43</v>
      </c>
    </row>
    <row r="19" spans="1:8">
      <c r="A19" s="328"/>
      <c r="B19" s="329"/>
      <c r="C19" s="671" t="s">
        <v>465</v>
      </c>
      <c r="D19" s="671"/>
      <c r="E19" s="671"/>
      <c r="F19" s="333" t="s">
        <v>463</v>
      </c>
      <c r="G19" s="334">
        <v>1</v>
      </c>
      <c r="H19" s="335">
        <f>0+H17</f>
        <v>25076.09</v>
      </c>
    </row>
    <row r="20" spans="1:8">
      <c r="A20" s="328">
        <v>3</v>
      </c>
      <c r="B20" s="329" t="s">
        <v>243</v>
      </c>
      <c r="C20" s="682" t="s">
        <v>466</v>
      </c>
      <c r="D20" s="682"/>
      <c r="E20" s="682"/>
      <c r="F20" s="330" t="s">
        <v>463</v>
      </c>
      <c r="G20" s="331">
        <v>1</v>
      </c>
      <c r="H20" s="332">
        <v>281.87</v>
      </c>
    </row>
    <row r="21" spans="1:8">
      <c r="A21" s="328">
        <v>4</v>
      </c>
      <c r="B21" s="329" t="s">
        <v>243</v>
      </c>
      <c r="C21" s="682" t="s">
        <v>467</v>
      </c>
      <c r="D21" s="682"/>
      <c r="E21" s="682"/>
      <c r="F21" s="330" t="s">
        <v>463</v>
      </c>
      <c r="G21" s="331">
        <v>1</v>
      </c>
      <c r="H21" s="332">
        <v>5991.92</v>
      </c>
    </row>
    <row r="22" spans="1:8">
      <c r="A22" s="328">
        <v>5</v>
      </c>
      <c r="B22" s="329" t="s">
        <v>243</v>
      </c>
      <c r="C22" s="682" t="s">
        <v>462</v>
      </c>
      <c r="D22" s="682"/>
      <c r="E22" s="682"/>
      <c r="F22" s="330" t="s">
        <v>463</v>
      </c>
      <c r="G22" s="331">
        <v>1</v>
      </c>
      <c r="H22" s="332">
        <v>5701.45</v>
      </c>
    </row>
    <row r="23" spans="1:8">
      <c r="A23" s="328">
        <v>6</v>
      </c>
      <c r="B23" s="329" t="s">
        <v>243</v>
      </c>
      <c r="C23" s="682" t="s">
        <v>464</v>
      </c>
      <c r="D23" s="682"/>
      <c r="E23" s="682"/>
      <c r="F23" s="330" t="s">
        <v>463</v>
      </c>
      <c r="G23" s="331">
        <v>1</v>
      </c>
      <c r="H23" s="332">
        <v>86.72</v>
      </c>
    </row>
    <row r="24" spans="1:8">
      <c r="A24" s="328"/>
      <c r="B24" s="329"/>
      <c r="C24" s="671" t="s">
        <v>465</v>
      </c>
      <c r="D24" s="671"/>
      <c r="E24" s="671"/>
      <c r="F24" s="333" t="s">
        <v>463</v>
      </c>
      <c r="G24" s="334">
        <v>1</v>
      </c>
      <c r="H24" s="335">
        <f>0+H20+H21+H22</f>
        <v>11975.24</v>
      </c>
    </row>
    <row r="25" spans="1:8">
      <c r="A25" s="323"/>
      <c r="B25" s="336"/>
      <c r="C25" s="677"/>
      <c r="D25" s="677"/>
      <c r="E25" s="677"/>
      <c r="F25" s="337"/>
      <c r="G25" s="338"/>
      <c r="H25" s="339"/>
    </row>
    <row r="26" spans="1:8">
      <c r="A26" s="323"/>
      <c r="B26" s="336"/>
      <c r="C26" s="336"/>
      <c r="D26" s="336"/>
      <c r="E26" s="336"/>
      <c r="F26" s="337"/>
      <c r="G26" s="338"/>
      <c r="H26" s="339"/>
    </row>
    <row r="29" spans="1:8">
      <c r="A29" s="677" t="s">
        <v>232</v>
      </c>
      <c r="B29" s="677"/>
      <c r="C29" s="677"/>
      <c r="D29" s="677"/>
      <c r="E29" s="684" t="s">
        <v>233</v>
      </c>
      <c r="F29" s="684"/>
      <c r="G29" s="684"/>
      <c r="H29" s="684"/>
    </row>
    <row r="30" spans="1:8">
      <c r="E30" s="683" t="s">
        <v>468</v>
      </c>
      <c r="F30" s="683"/>
      <c r="G30" s="683"/>
      <c r="H30" s="683"/>
    </row>
    <row r="33" spans="1:8">
      <c r="A33" s="677" t="s">
        <v>237</v>
      </c>
      <c r="B33" s="677"/>
      <c r="C33" s="677"/>
      <c r="D33" s="677"/>
      <c r="E33" s="684" t="s">
        <v>238</v>
      </c>
      <c r="F33" s="684"/>
      <c r="G33" s="684"/>
      <c r="H33" s="684"/>
    </row>
    <row r="34" spans="1:8">
      <c r="E34" s="683" t="s">
        <v>468</v>
      </c>
      <c r="F34" s="683"/>
      <c r="G34" s="683"/>
      <c r="H34" s="683"/>
    </row>
  </sheetData>
  <mergeCells count="24"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51181102362204722" right="0.11811023622047245" top="0.74803149606299213" bottom="0.15748031496062992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opLeftCell="A7" workbookViewId="0">
      <selection activeCell="H18" sqref="H18"/>
    </sheetView>
  </sheetViews>
  <sheetFormatPr defaultRowHeight="15"/>
  <cols>
    <col min="1" max="1" width="6.42578125" style="321" customWidth="1"/>
    <col min="2" max="2" width="13.7109375" style="321" customWidth="1"/>
    <col min="3" max="3" width="11.5703125" style="321" customWidth="1"/>
    <col min="4" max="4" width="9.140625" style="321" customWidth="1"/>
    <col min="5" max="5" width="7.140625" style="321" customWidth="1"/>
    <col min="6" max="6" width="13.7109375" style="321" customWidth="1"/>
    <col min="7" max="7" width="10" style="321" customWidth="1"/>
    <col min="8" max="8" width="13.5703125" style="321" customWidth="1"/>
    <col min="9" max="9" width="9.140625" style="321" customWidth="1"/>
    <col min="10" max="16384" width="9.140625" style="322"/>
  </cols>
  <sheetData>
    <row r="2" spans="1:8">
      <c r="A2" s="672" t="s">
        <v>320</v>
      </c>
      <c r="B2" s="672"/>
      <c r="C2" s="672"/>
      <c r="D2" s="672"/>
      <c r="E2" s="672"/>
      <c r="F2" s="672"/>
      <c r="G2" s="672"/>
      <c r="H2" s="672"/>
    </row>
    <row r="3" spans="1:8">
      <c r="A3" s="673" t="s">
        <v>253</v>
      </c>
      <c r="B3" s="673"/>
      <c r="C3" s="673"/>
      <c r="D3" s="673"/>
      <c r="E3" s="673"/>
      <c r="F3" s="673"/>
      <c r="G3" s="673"/>
      <c r="H3" s="673"/>
    </row>
    <row r="6" spans="1:8">
      <c r="A6" s="674" t="s">
        <v>450</v>
      </c>
      <c r="B6" s="674"/>
      <c r="C6" s="674"/>
      <c r="D6" s="674"/>
      <c r="E6" s="674"/>
      <c r="F6" s="674"/>
      <c r="G6" s="674"/>
      <c r="H6" s="674"/>
    </row>
    <row r="9" spans="1:8" ht="15.75">
      <c r="A9" s="675" t="s">
        <v>469</v>
      </c>
      <c r="B9" s="675"/>
      <c r="C9" s="675"/>
      <c r="D9" s="675"/>
      <c r="E9" s="675"/>
      <c r="F9" s="675"/>
      <c r="G9" s="675"/>
      <c r="H9" s="675"/>
    </row>
    <row r="10" spans="1:8">
      <c r="D10" s="323"/>
    </row>
    <row r="11" spans="1:8">
      <c r="C11" s="674" t="s">
        <v>470</v>
      </c>
      <c r="D11" s="674"/>
      <c r="E11" s="674"/>
      <c r="F11" s="674"/>
    </row>
    <row r="12" spans="1:8">
      <c r="B12" s="676"/>
      <c r="C12" s="676"/>
      <c r="D12" s="676"/>
      <c r="E12" s="676"/>
      <c r="F12" s="676"/>
      <c r="G12" s="676"/>
    </row>
    <row r="14" spans="1:8">
      <c r="A14" s="677" t="s">
        <v>453</v>
      </c>
      <c r="B14" s="677"/>
      <c r="C14" s="324" t="s">
        <v>454</v>
      </c>
      <c r="D14" s="325"/>
      <c r="E14" s="325"/>
      <c r="F14" s="325"/>
      <c r="G14" s="325"/>
      <c r="H14" s="325"/>
    </row>
    <row r="15" spans="1:8">
      <c r="A15" s="678" t="s">
        <v>471</v>
      </c>
      <c r="B15" s="678"/>
      <c r="C15" s="678"/>
      <c r="D15" s="678"/>
      <c r="E15" s="678"/>
      <c r="F15" s="678"/>
      <c r="G15" s="678"/>
      <c r="H15" s="678"/>
    </row>
    <row r="16" spans="1:8" ht="28.5">
      <c r="A16" s="326" t="s">
        <v>456</v>
      </c>
      <c r="B16" s="326" t="s">
        <v>457</v>
      </c>
      <c r="C16" s="679" t="s">
        <v>458</v>
      </c>
      <c r="D16" s="680"/>
      <c r="E16" s="681"/>
      <c r="F16" s="326" t="s">
        <v>459</v>
      </c>
      <c r="G16" s="327" t="s">
        <v>460</v>
      </c>
      <c r="H16" s="327" t="s">
        <v>461</v>
      </c>
    </row>
    <row r="17" spans="1:8">
      <c r="A17" s="328">
        <v>1</v>
      </c>
      <c r="B17" s="329" t="s">
        <v>26</v>
      </c>
      <c r="C17" s="682" t="s">
        <v>467</v>
      </c>
      <c r="D17" s="682"/>
      <c r="E17" s="682"/>
      <c r="F17" s="330" t="s">
        <v>463</v>
      </c>
      <c r="G17" s="331">
        <v>1</v>
      </c>
      <c r="H17" s="332">
        <v>355917</v>
      </c>
    </row>
    <row r="18" spans="1:8">
      <c r="A18" s="328"/>
      <c r="B18" s="329"/>
      <c r="C18" s="671" t="s">
        <v>465</v>
      </c>
      <c r="D18" s="671"/>
      <c r="E18" s="671"/>
      <c r="F18" s="333" t="s">
        <v>463</v>
      </c>
      <c r="G18" s="334">
        <v>1</v>
      </c>
      <c r="H18" s="335">
        <f>0+H17</f>
        <v>355917</v>
      </c>
    </row>
    <row r="19" spans="1:8">
      <c r="A19" s="328">
        <v>2</v>
      </c>
      <c r="B19" s="329" t="s">
        <v>243</v>
      </c>
      <c r="C19" s="682" t="s">
        <v>466</v>
      </c>
      <c r="D19" s="682"/>
      <c r="E19" s="682"/>
      <c r="F19" s="330" t="s">
        <v>463</v>
      </c>
      <c r="G19" s="331">
        <v>1</v>
      </c>
      <c r="H19" s="332">
        <v>10945.77</v>
      </c>
    </row>
    <row r="20" spans="1:8">
      <c r="A20" s="328">
        <v>3</v>
      </c>
      <c r="B20" s="329" t="s">
        <v>243</v>
      </c>
      <c r="C20" s="682" t="s">
        <v>467</v>
      </c>
      <c r="D20" s="682"/>
      <c r="E20" s="682"/>
      <c r="F20" s="330" t="s">
        <v>463</v>
      </c>
      <c r="G20" s="331">
        <v>1</v>
      </c>
      <c r="H20" s="332">
        <v>350549.48</v>
      </c>
    </row>
    <row r="21" spans="1:8">
      <c r="A21" s="328"/>
      <c r="B21" s="329"/>
      <c r="C21" s="671" t="s">
        <v>465</v>
      </c>
      <c r="D21" s="671"/>
      <c r="E21" s="671"/>
      <c r="F21" s="333" t="s">
        <v>463</v>
      </c>
      <c r="G21" s="334">
        <v>1</v>
      </c>
      <c r="H21" s="335">
        <f>0+H19+H20</f>
        <v>361495.25</v>
      </c>
    </row>
    <row r="22" spans="1:8">
      <c r="A22" s="328">
        <v>4</v>
      </c>
      <c r="B22" s="329" t="s">
        <v>243</v>
      </c>
      <c r="C22" s="682" t="s">
        <v>467</v>
      </c>
      <c r="D22" s="682"/>
      <c r="E22" s="682"/>
      <c r="F22" s="330" t="s">
        <v>472</v>
      </c>
      <c r="G22" s="331">
        <v>1</v>
      </c>
      <c r="H22" s="332">
        <v>8300</v>
      </c>
    </row>
    <row r="23" spans="1:8">
      <c r="A23" s="328"/>
      <c r="B23" s="329"/>
      <c r="C23" s="671" t="s">
        <v>465</v>
      </c>
      <c r="D23" s="671"/>
      <c r="E23" s="671"/>
      <c r="F23" s="333" t="s">
        <v>472</v>
      </c>
      <c r="G23" s="334">
        <v>1</v>
      </c>
      <c r="H23" s="335">
        <f>0+H22</f>
        <v>8300</v>
      </c>
    </row>
    <row r="24" spans="1:8">
      <c r="A24" s="323"/>
      <c r="B24" s="336"/>
      <c r="C24" s="677"/>
      <c r="D24" s="677"/>
      <c r="E24" s="677"/>
      <c r="F24" s="337"/>
      <c r="G24" s="338"/>
      <c r="H24" s="339"/>
    </row>
    <row r="25" spans="1:8">
      <c r="A25" s="323"/>
      <c r="B25" s="336"/>
      <c r="C25" s="336"/>
      <c r="D25" s="336"/>
      <c r="E25" s="336"/>
      <c r="F25" s="337"/>
      <c r="G25" s="338"/>
      <c r="H25" s="339"/>
    </row>
    <row r="28" spans="1:8">
      <c r="A28" s="677" t="s">
        <v>232</v>
      </c>
      <c r="B28" s="677"/>
      <c r="C28" s="677"/>
      <c r="D28" s="677"/>
      <c r="E28" s="684" t="s">
        <v>233</v>
      </c>
      <c r="F28" s="684"/>
      <c r="G28" s="684"/>
      <c r="H28" s="684"/>
    </row>
    <row r="29" spans="1:8">
      <c r="E29" s="683" t="s">
        <v>468</v>
      </c>
      <c r="F29" s="683"/>
      <c r="G29" s="683"/>
      <c r="H29" s="683"/>
    </row>
    <row r="32" spans="1:8">
      <c r="A32" s="677" t="s">
        <v>237</v>
      </c>
      <c r="B32" s="677"/>
      <c r="C32" s="677"/>
      <c r="D32" s="677"/>
      <c r="E32" s="684" t="s">
        <v>238</v>
      </c>
      <c r="F32" s="684"/>
      <c r="G32" s="684"/>
      <c r="H32" s="684"/>
    </row>
    <row r="33" spans="5:8">
      <c r="E33" s="683" t="s">
        <v>468</v>
      </c>
      <c r="F33" s="683"/>
      <c r="G33" s="683"/>
      <c r="H33" s="683"/>
    </row>
  </sheetData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31496062992125984" top="0.74803149606299213" bottom="0.15748031496062992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0" workbookViewId="0">
      <selection activeCell="H21" sqref="H21"/>
    </sheetView>
  </sheetViews>
  <sheetFormatPr defaultRowHeight="15"/>
  <cols>
    <col min="1" max="1" width="6.42578125" style="321" customWidth="1"/>
    <col min="2" max="2" width="13.7109375" style="321" customWidth="1"/>
    <col min="3" max="3" width="11.5703125" style="321" customWidth="1"/>
    <col min="4" max="4" width="9.140625" style="321" customWidth="1"/>
    <col min="5" max="5" width="7.140625" style="321" customWidth="1"/>
    <col min="6" max="6" width="13.7109375" style="321" customWidth="1"/>
    <col min="7" max="7" width="10" style="321" customWidth="1"/>
    <col min="8" max="8" width="13.5703125" style="321" customWidth="1"/>
    <col min="9" max="9" width="9.140625" style="321" customWidth="1"/>
    <col min="10" max="16384" width="9.140625" style="322"/>
  </cols>
  <sheetData>
    <row r="2" spans="1:8">
      <c r="A2" s="672" t="s">
        <v>320</v>
      </c>
      <c r="B2" s="672"/>
      <c r="C2" s="672"/>
      <c r="D2" s="672"/>
      <c r="E2" s="672"/>
      <c r="F2" s="672"/>
      <c r="G2" s="672"/>
      <c r="H2" s="672"/>
    </row>
    <row r="3" spans="1:8">
      <c r="A3" s="673" t="s">
        <v>253</v>
      </c>
      <c r="B3" s="673"/>
      <c r="C3" s="673"/>
      <c r="D3" s="673"/>
      <c r="E3" s="673"/>
      <c r="F3" s="673"/>
      <c r="G3" s="673"/>
      <c r="H3" s="673"/>
    </row>
    <row r="6" spans="1:8">
      <c r="A6" s="674" t="s">
        <v>450</v>
      </c>
      <c r="B6" s="674"/>
      <c r="C6" s="674"/>
      <c r="D6" s="674"/>
      <c r="E6" s="674"/>
      <c r="F6" s="674"/>
      <c r="G6" s="674"/>
      <c r="H6" s="674"/>
    </row>
    <row r="9" spans="1:8" ht="15.75">
      <c r="A9" s="675" t="s">
        <v>469</v>
      </c>
      <c r="B9" s="675"/>
      <c r="C9" s="675"/>
      <c r="D9" s="675"/>
      <c r="E9" s="675"/>
      <c r="F9" s="675"/>
      <c r="G9" s="675"/>
      <c r="H9" s="675"/>
    </row>
    <row r="10" spans="1:8">
      <c r="D10" s="323"/>
    </row>
    <row r="11" spans="1:8">
      <c r="C11" s="674" t="s">
        <v>452</v>
      </c>
      <c r="D11" s="674"/>
      <c r="E11" s="674"/>
      <c r="F11" s="674"/>
    </row>
    <row r="12" spans="1:8">
      <c r="B12" s="676"/>
      <c r="C12" s="676"/>
      <c r="D12" s="676"/>
      <c r="E12" s="676"/>
      <c r="F12" s="676"/>
      <c r="G12" s="676"/>
    </row>
    <row r="14" spans="1:8">
      <c r="A14" s="677" t="s">
        <v>453</v>
      </c>
      <c r="B14" s="677"/>
      <c r="C14" s="324" t="s">
        <v>454</v>
      </c>
      <c r="D14" s="325"/>
      <c r="E14" s="325"/>
      <c r="F14" s="325"/>
      <c r="G14" s="325"/>
      <c r="H14" s="325"/>
    </row>
    <row r="15" spans="1:8">
      <c r="A15" s="678" t="s">
        <v>471</v>
      </c>
      <c r="B15" s="678"/>
      <c r="C15" s="678"/>
      <c r="D15" s="678"/>
      <c r="E15" s="678"/>
      <c r="F15" s="678"/>
      <c r="G15" s="678"/>
      <c r="H15" s="678"/>
    </row>
    <row r="16" spans="1:8" ht="28.5">
      <c r="A16" s="326" t="s">
        <v>456</v>
      </c>
      <c r="B16" s="326" t="s">
        <v>457</v>
      </c>
      <c r="C16" s="679" t="s">
        <v>458</v>
      </c>
      <c r="D16" s="680"/>
      <c r="E16" s="681"/>
      <c r="F16" s="326" t="s">
        <v>459</v>
      </c>
      <c r="G16" s="327" t="s">
        <v>460</v>
      </c>
      <c r="H16" s="327" t="s">
        <v>461</v>
      </c>
    </row>
    <row r="17" spans="1:8">
      <c r="A17" s="328">
        <v>1</v>
      </c>
      <c r="B17" s="329" t="s">
        <v>26</v>
      </c>
      <c r="C17" s="682" t="s">
        <v>467</v>
      </c>
      <c r="D17" s="682"/>
      <c r="E17" s="682"/>
      <c r="F17" s="330" t="s">
        <v>247</v>
      </c>
      <c r="G17" s="331" t="s">
        <v>247</v>
      </c>
      <c r="H17" s="332">
        <v>355917</v>
      </c>
    </row>
    <row r="18" spans="1:8">
      <c r="A18" s="328"/>
      <c r="B18" s="329"/>
      <c r="C18" s="671" t="s">
        <v>465</v>
      </c>
      <c r="D18" s="671"/>
      <c r="E18" s="671"/>
      <c r="F18" s="333" t="s">
        <v>247</v>
      </c>
      <c r="G18" s="334" t="s">
        <v>247</v>
      </c>
      <c r="H18" s="335">
        <f>0+H17</f>
        <v>355917</v>
      </c>
    </row>
    <row r="19" spans="1:8">
      <c r="A19" s="328">
        <v>2</v>
      </c>
      <c r="B19" s="329" t="s">
        <v>243</v>
      </c>
      <c r="C19" s="682" t="s">
        <v>466</v>
      </c>
      <c r="D19" s="682"/>
      <c r="E19" s="682"/>
      <c r="F19" s="330" t="s">
        <v>247</v>
      </c>
      <c r="G19" s="331" t="s">
        <v>247</v>
      </c>
      <c r="H19" s="332">
        <v>10945.77</v>
      </c>
    </row>
    <row r="20" spans="1:8">
      <c r="A20" s="328">
        <v>3</v>
      </c>
      <c r="B20" s="329" t="s">
        <v>243</v>
      </c>
      <c r="C20" s="682" t="s">
        <v>467</v>
      </c>
      <c r="D20" s="682"/>
      <c r="E20" s="682"/>
      <c r="F20" s="330" t="s">
        <v>247</v>
      </c>
      <c r="G20" s="331" t="s">
        <v>247</v>
      </c>
      <c r="H20" s="332">
        <v>358849.48</v>
      </c>
    </row>
    <row r="21" spans="1:8">
      <c r="A21" s="328"/>
      <c r="B21" s="329"/>
      <c r="C21" s="671" t="s">
        <v>465</v>
      </c>
      <c r="D21" s="671"/>
      <c r="E21" s="671"/>
      <c r="F21" s="333" t="s">
        <v>247</v>
      </c>
      <c r="G21" s="334" t="s">
        <v>247</v>
      </c>
      <c r="H21" s="335">
        <f>0+H19+H20</f>
        <v>369795.25</v>
      </c>
    </row>
    <row r="22" spans="1:8">
      <c r="A22" s="323"/>
      <c r="B22" s="336"/>
      <c r="C22" s="677"/>
      <c r="D22" s="677"/>
      <c r="E22" s="677"/>
      <c r="F22" s="337"/>
      <c r="G22" s="338"/>
      <c r="H22" s="339"/>
    </row>
    <row r="23" spans="1:8">
      <c r="A23" s="323"/>
      <c r="B23" s="336"/>
      <c r="C23" s="336"/>
      <c r="D23" s="336"/>
      <c r="E23" s="336"/>
      <c r="F23" s="337"/>
      <c r="G23" s="338"/>
      <c r="H23" s="339"/>
    </row>
    <row r="26" spans="1:8">
      <c r="A26" s="677" t="s">
        <v>232</v>
      </c>
      <c r="B26" s="677"/>
      <c r="C26" s="677"/>
      <c r="D26" s="677"/>
      <c r="E26" s="684" t="s">
        <v>233</v>
      </c>
      <c r="F26" s="684"/>
      <c r="G26" s="684"/>
      <c r="H26" s="684"/>
    </row>
    <row r="27" spans="1:8">
      <c r="E27" s="683" t="s">
        <v>468</v>
      </c>
      <c r="F27" s="683"/>
      <c r="G27" s="683"/>
      <c r="H27" s="683"/>
    </row>
    <row r="30" spans="1:8">
      <c r="A30" s="677" t="s">
        <v>237</v>
      </c>
      <c r="B30" s="677"/>
      <c r="C30" s="677"/>
      <c r="D30" s="677"/>
      <c r="E30" s="684" t="s">
        <v>238</v>
      </c>
      <c r="F30" s="684"/>
      <c r="G30" s="684"/>
      <c r="H30" s="684"/>
    </row>
    <row r="31" spans="1:8">
      <c r="E31" s="683" t="s">
        <v>468</v>
      </c>
      <c r="F31" s="683"/>
      <c r="G31" s="683"/>
      <c r="H31" s="683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11811023622047245" top="0.74803149606299213" bottom="0.15748031496062992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37" workbookViewId="0">
      <selection activeCell="M26" sqref="M26"/>
    </sheetView>
  </sheetViews>
  <sheetFormatPr defaultRowHeight="12"/>
  <cols>
    <col min="1" max="1" width="23.42578125" style="341" customWidth="1"/>
    <col min="2" max="2" width="7.85546875" style="341" customWidth="1"/>
    <col min="3" max="4" width="8.140625" style="341" customWidth="1"/>
    <col min="5" max="5" width="7.5703125" style="341" customWidth="1"/>
    <col min="6" max="7" width="7.42578125" style="341" customWidth="1"/>
    <col min="8" max="8" width="8.42578125" style="341" customWidth="1"/>
    <col min="9" max="9" width="8.140625" style="341" customWidth="1"/>
    <col min="10" max="10" width="6" style="341" customWidth="1"/>
    <col min="11" max="11" width="8.140625" style="341" customWidth="1"/>
    <col min="12" max="12" width="11.42578125" style="341" customWidth="1"/>
    <col min="13" max="13" width="8.28515625" style="341" customWidth="1"/>
    <col min="14" max="14" width="9.140625" style="341"/>
    <col min="15" max="15" width="7.28515625" style="341" customWidth="1"/>
    <col min="16" max="16" width="7.5703125" style="341" customWidth="1"/>
    <col min="17" max="17" width="5.140625" style="341" customWidth="1"/>
    <col min="18" max="18" width="5.28515625" style="341" customWidth="1"/>
    <col min="19" max="19" width="8.5703125" style="341" customWidth="1"/>
    <col min="20" max="16384" width="9.140625" style="341"/>
  </cols>
  <sheetData>
    <row r="1" spans="1:27" ht="12.75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711" t="s">
        <v>474</v>
      </c>
      <c r="P1" s="711"/>
      <c r="Q1" s="711"/>
      <c r="R1" s="711"/>
      <c r="S1" s="711"/>
    </row>
    <row r="2" spans="1:27" ht="29.25" customHeight="1">
      <c r="A2" s="340"/>
      <c r="B2" s="712" t="s">
        <v>251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342"/>
      <c r="O2" s="711"/>
      <c r="P2" s="711"/>
      <c r="Q2" s="711"/>
      <c r="R2" s="711"/>
      <c r="S2" s="711"/>
    </row>
    <row r="3" spans="1:27" ht="9.75" customHeight="1">
      <c r="A3" s="340"/>
      <c r="B3" s="340"/>
      <c r="C3" s="340"/>
      <c r="D3" s="340"/>
      <c r="E3" s="340"/>
      <c r="F3" s="340"/>
      <c r="G3" s="340"/>
      <c r="H3" s="340" t="s">
        <v>475</v>
      </c>
      <c r="I3" s="343"/>
      <c r="J3" s="343"/>
      <c r="K3" s="343"/>
      <c r="L3" s="343"/>
      <c r="M3" s="343"/>
      <c r="N3" s="344"/>
      <c r="O3" s="344"/>
      <c r="P3" s="344"/>
      <c r="Q3" s="344"/>
      <c r="R3" s="344"/>
      <c r="S3" s="344"/>
    </row>
    <row r="4" spans="1:27" ht="0.75" customHeight="1">
      <c r="A4" s="340"/>
      <c r="B4" s="340"/>
      <c r="C4" s="340"/>
      <c r="D4" s="340"/>
      <c r="E4" s="340"/>
      <c r="F4" s="340"/>
      <c r="G4" s="340"/>
      <c r="H4" s="340"/>
      <c r="I4" s="343"/>
      <c r="J4" s="343"/>
      <c r="K4" s="343"/>
      <c r="L4" s="343"/>
      <c r="M4" s="343"/>
      <c r="N4" s="344"/>
      <c r="O4" s="344"/>
      <c r="P4" s="344"/>
      <c r="Q4" s="344"/>
      <c r="R4" s="344"/>
      <c r="S4" s="344"/>
      <c r="U4" s="345"/>
      <c r="V4" s="345"/>
      <c r="W4" s="345"/>
    </row>
    <row r="5" spans="1:27" ht="26.25" customHeight="1">
      <c r="A5" s="713" t="s">
        <v>517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345"/>
      <c r="U5" s="345"/>
      <c r="V5" s="345"/>
    </row>
    <row r="6" spans="1:27" ht="3" customHeight="1">
      <c r="A6" s="346"/>
      <c r="B6" s="346"/>
      <c r="C6" s="346"/>
      <c r="D6" s="346"/>
      <c r="E6" s="346"/>
      <c r="F6" s="346"/>
      <c r="G6" s="346"/>
      <c r="H6" s="346"/>
      <c r="I6" s="346"/>
      <c r="J6" s="714"/>
      <c r="K6" s="714"/>
      <c r="L6" s="714"/>
      <c r="M6" s="714"/>
      <c r="N6" s="346"/>
      <c r="O6" s="346"/>
      <c r="P6" s="346"/>
      <c r="Q6" s="346"/>
      <c r="R6" s="346"/>
      <c r="S6" s="346"/>
    </row>
    <row r="7" spans="1:27" ht="12" customHeight="1">
      <c r="A7" s="347"/>
      <c r="B7" s="347"/>
      <c r="C7" s="347"/>
      <c r="D7" s="714" t="s">
        <v>544</v>
      </c>
      <c r="E7" s="714"/>
      <c r="F7" s="714"/>
      <c r="G7" s="714"/>
      <c r="H7" s="714"/>
      <c r="I7" s="714"/>
      <c r="J7" s="714"/>
      <c r="K7" s="714"/>
      <c r="L7" s="714"/>
      <c r="M7" s="348"/>
      <c r="N7" s="347"/>
      <c r="O7" s="347"/>
      <c r="P7" s="347"/>
      <c r="Q7" s="347"/>
      <c r="R7" s="347"/>
      <c r="S7" s="347"/>
    </row>
    <row r="8" spans="1:27" ht="8.25" customHeight="1">
      <c r="A8" s="347"/>
      <c r="B8" s="347"/>
      <c r="C8" s="347"/>
      <c r="D8" s="347"/>
      <c r="E8" s="715" t="s">
        <v>476</v>
      </c>
      <c r="F8" s="715"/>
      <c r="G8" s="715"/>
      <c r="H8" s="715"/>
      <c r="I8" s="715"/>
      <c r="J8" s="715"/>
      <c r="K8" s="715"/>
      <c r="L8" s="715"/>
      <c r="M8" s="348"/>
      <c r="N8" s="347"/>
      <c r="O8" s="347"/>
      <c r="P8" s="347"/>
      <c r="Q8" s="347"/>
      <c r="R8" s="347"/>
      <c r="S8" s="347"/>
    </row>
    <row r="9" spans="1:27" ht="0.75" customHeight="1">
      <c r="A9" s="349"/>
      <c r="B9" s="350"/>
      <c r="C9" s="350"/>
      <c r="D9" s="350"/>
      <c r="E9" s="350"/>
      <c r="F9" s="350"/>
      <c r="G9" s="350"/>
      <c r="H9" s="351"/>
      <c r="I9" s="351"/>
      <c r="J9" s="686"/>
      <c r="K9" s="686"/>
      <c r="L9" s="340"/>
      <c r="M9" s="340"/>
      <c r="N9" s="347"/>
      <c r="O9" s="347"/>
      <c r="P9" s="347"/>
      <c r="Q9" s="347"/>
      <c r="R9" s="347"/>
      <c r="S9" s="347"/>
    </row>
    <row r="10" spans="1:27" ht="14.25" customHeight="1">
      <c r="A10" s="351"/>
      <c r="B10" s="716" t="s">
        <v>477</v>
      </c>
      <c r="C10" s="717"/>
      <c r="D10" s="352" t="s">
        <v>478</v>
      </c>
      <c r="E10" s="353"/>
      <c r="F10" s="354"/>
      <c r="G10" s="354"/>
      <c r="H10" s="351"/>
      <c r="I10" s="351"/>
      <c r="J10" s="718"/>
      <c r="K10" s="718"/>
      <c r="L10" s="340"/>
      <c r="M10" s="340"/>
      <c r="N10" s="340"/>
      <c r="O10" s="340"/>
      <c r="P10" s="340"/>
      <c r="Q10" s="355"/>
      <c r="R10" s="355"/>
      <c r="S10" s="355"/>
    </row>
    <row r="11" spans="1:27" ht="30" customHeight="1">
      <c r="A11" s="356" t="s">
        <v>479</v>
      </c>
      <c r="B11" s="357" t="s">
        <v>480</v>
      </c>
      <c r="C11" s="358" t="s">
        <v>481</v>
      </c>
      <c r="D11" s="359" t="s">
        <v>482</v>
      </c>
      <c r="E11" s="360" t="s">
        <v>483</v>
      </c>
      <c r="F11" s="361"/>
      <c r="G11" s="354"/>
      <c r="H11" s="351"/>
      <c r="I11" s="351"/>
      <c r="J11" s="362"/>
      <c r="K11" s="362"/>
      <c r="L11" s="340"/>
      <c r="M11" s="340"/>
      <c r="N11" s="340"/>
      <c r="O11" s="340"/>
      <c r="P11" s="340"/>
      <c r="Q11" s="355"/>
      <c r="R11" s="355"/>
      <c r="S11" s="355"/>
    </row>
    <row r="12" spans="1:27" ht="14.25" customHeight="1">
      <c r="A12" s="363" t="s">
        <v>484</v>
      </c>
      <c r="B12" s="364">
        <v>1</v>
      </c>
      <c r="C12" s="364">
        <v>1</v>
      </c>
      <c r="D12" s="365" t="s">
        <v>399</v>
      </c>
      <c r="E12" s="366" t="s">
        <v>399</v>
      </c>
      <c r="F12" s="350"/>
      <c r="G12" s="350"/>
      <c r="H12" s="351"/>
      <c r="I12" s="367" t="s">
        <v>485</v>
      </c>
      <c r="J12" s="719" t="s">
        <v>14</v>
      </c>
      <c r="K12" s="719"/>
      <c r="L12" s="719"/>
      <c r="M12" s="719"/>
      <c r="N12" s="719"/>
      <c r="O12" s="719"/>
      <c r="P12" s="686"/>
      <c r="Q12" s="686"/>
      <c r="R12" s="709">
        <v>1</v>
      </c>
      <c r="S12" s="710"/>
    </row>
    <row r="13" spans="1:27" ht="14.25" customHeight="1">
      <c r="A13" s="363" t="s">
        <v>486</v>
      </c>
      <c r="B13" s="368">
        <v>14</v>
      </c>
      <c r="C13" s="368">
        <v>14</v>
      </c>
      <c r="D13" s="369">
        <v>14</v>
      </c>
      <c r="E13" s="370">
        <v>14</v>
      </c>
      <c r="F13" s="371"/>
      <c r="G13" s="371"/>
      <c r="H13" s="351"/>
      <c r="I13" s="692"/>
      <c r="J13" s="692"/>
      <c r="K13" s="692"/>
      <c r="L13" s="692"/>
      <c r="M13" s="692"/>
      <c r="N13" s="692"/>
      <c r="O13" s="692"/>
      <c r="P13" s="340"/>
      <c r="Q13" s="355"/>
      <c r="R13" s="355"/>
      <c r="S13" s="355"/>
    </row>
    <row r="14" spans="1:27" ht="14.25" customHeight="1">
      <c r="A14" s="363" t="s">
        <v>487</v>
      </c>
      <c r="B14" s="368">
        <v>189</v>
      </c>
      <c r="C14" s="368">
        <v>201</v>
      </c>
      <c r="D14" s="368">
        <v>193</v>
      </c>
      <c r="E14" s="370">
        <v>193</v>
      </c>
      <c r="F14" s="371"/>
      <c r="G14" s="371"/>
      <c r="H14" s="351"/>
      <c r="I14" s="372" t="s">
        <v>488</v>
      </c>
      <c r="J14" s="372"/>
      <c r="K14" s="373"/>
      <c r="L14" s="373"/>
      <c r="M14" s="374"/>
      <c r="N14" s="351"/>
      <c r="O14" s="351"/>
      <c r="P14" s="366">
        <v>9</v>
      </c>
      <c r="Q14" s="366">
        <v>2</v>
      </c>
      <c r="R14" s="375">
        <v>1</v>
      </c>
      <c r="S14" s="375">
        <v>1</v>
      </c>
    </row>
    <row r="15" spans="1:27" ht="4.5" customHeight="1" thickBot="1">
      <c r="A15" s="376"/>
      <c r="B15" s="377"/>
      <c r="C15" s="377"/>
      <c r="D15" s="378"/>
      <c r="E15" s="372"/>
      <c r="F15" s="372"/>
      <c r="G15" s="372"/>
      <c r="H15" s="374"/>
      <c r="I15" s="351"/>
      <c r="J15" s="351"/>
      <c r="K15" s="351"/>
      <c r="L15" s="340"/>
      <c r="M15" s="379"/>
      <c r="N15" s="340"/>
      <c r="O15" s="340"/>
      <c r="P15" s="340"/>
      <c r="Q15" s="379"/>
      <c r="R15" s="379"/>
      <c r="S15" s="379"/>
    </row>
    <row r="16" spans="1:27" ht="16.5" customHeight="1">
      <c r="A16" s="693" t="s">
        <v>489</v>
      </c>
      <c r="B16" s="695" t="s">
        <v>490</v>
      </c>
      <c r="C16" s="696"/>
      <c r="D16" s="696"/>
      <c r="E16" s="696"/>
      <c r="F16" s="696"/>
      <c r="G16" s="697"/>
      <c r="H16" s="698" t="s">
        <v>491</v>
      </c>
      <c r="I16" s="698"/>
      <c r="J16" s="698"/>
      <c r="K16" s="698"/>
      <c r="L16" s="699"/>
      <c r="M16" s="700" t="s">
        <v>492</v>
      </c>
      <c r="N16" s="698"/>
      <c r="O16" s="698"/>
      <c r="P16" s="698"/>
      <c r="Q16" s="698"/>
      <c r="R16" s="698"/>
      <c r="S16" s="699"/>
      <c r="U16" s="380"/>
      <c r="V16" s="381"/>
      <c r="W16" s="381"/>
      <c r="X16" s="381"/>
      <c r="Y16" s="381"/>
      <c r="Z16" s="381"/>
      <c r="AA16" s="381"/>
    </row>
    <row r="17" spans="1:27" ht="13.5" customHeight="1">
      <c r="A17" s="694"/>
      <c r="B17" s="701" t="s">
        <v>493</v>
      </c>
      <c r="C17" s="702"/>
      <c r="D17" s="702"/>
      <c r="E17" s="703" t="s">
        <v>477</v>
      </c>
      <c r="F17" s="704"/>
      <c r="G17" s="705"/>
      <c r="H17" s="706" t="s">
        <v>494</v>
      </c>
      <c r="I17" s="688" t="s">
        <v>495</v>
      </c>
      <c r="J17" s="688" t="s">
        <v>496</v>
      </c>
      <c r="K17" s="689" t="s">
        <v>497</v>
      </c>
      <c r="L17" s="690" t="s">
        <v>465</v>
      </c>
      <c r="M17" s="691" t="s">
        <v>494</v>
      </c>
      <c r="N17" s="688" t="s">
        <v>495</v>
      </c>
      <c r="O17" s="688" t="s">
        <v>496</v>
      </c>
      <c r="P17" s="689" t="s">
        <v>498</v>
      </c>
      <c r="Q17" s="688" t="s">
        <v>499</v>
      </c>
      <c r="R17" s="688" t="s">
        <v>500</v>
      </c>
      <c r="S17" s="707" t="s">
        <v>465</v>
      </c>
      <c r="U17" s="380"/>
      <c r="V17" s="381"/>
      <c r="W17" s="381"/>
      <c r="X17" s="381"/>
      <c r="Y17" s="381"/>
      <c r="Z17" s="381"/>
      <c r="AA17" s="381"/>
    </row>
    <row r="18" spans="1:27" ht="72.75" customHeight="1">
      <c r="A18" s="694"/>
      <c r="B18" s="382" t="s">
        <v>480</v>
      </c>
      <c r="C18" s="383" t="s">
        <v>501</v>
      </c>
      <c r="D18" s="383" t="s">
        <v>502</v>
      </c>
      <c r="E18" s="384" t="s">
        <v>480</v>
      </c>
      <c r="F18" s="383" t="s">
        <v>501</v>
      </c>
      <c r="G18" s="385" t="s">
        <v>503</v>
      </c>
      <c r="H18" s="706"/>
      <c r="I18" s="688"/>
      <c r="J18" s="688"/>
      <c r="K18" s="689"/>
      <c r="L18" s="690"/>
      <c r="M18" s="691"/>
      <c r="N18" s="688"/>
      <c r="O18" s="688"/>
      <c r="P18" s="689"/>
      <c r="Q18" s="688"/>
      <c r="R18" s="688"/>
      <c r="S18" s="708"/>
    </row>
    <row r="19" spans="1:27" ht="10.5" customHeight="1">
      <c r="A19" s="386">
        <v>1</v>
      </c>
      <c r="B19" s="387">
        <v>2</v>
      </c>
      <c r="C19" s="388">
        <v>3</v>
      </c>
      <c r="D19" s="388">
        <v>4</v>
      </c>
      <c r="E19" s="389">
        <v>5</v>
      </c>
      <c r="F19" s="388">
        <v>6</v>
      </c>
      <c r="G19" s="390">
        <v>7</v>
      </c>
      <c r="H19" s="391">
        <v>8</v>
      </c>
      <c r="I19" s="389">
        <v>9</v>
      </c>
      <c r="J19" s="389">
        <v>10</v>
      </c>
      <c r="K19" s="389">
        <v>11</v>
      </c>
      <c r="L19" s="392">
        <v>12</v>
      </c>
      <c r="M19" s="393">
        <v>13</v>
      </c>
      <c r="N19" s="389">
        <v>14</v>
      </c>
      <c r="O19" s="389">
        <v>15</v>
      </c>
      <c r="P19" s="389">
        <v>16</v>
      </c>
      <c r="Q19" s="389">
        <v>17</v>
      </c>
      <c r="R19" s="389">
        <v>18</v>
      </c>
      <c r="S19" s="392">
        <v>19</v>
      </c>
    </row>
    <row r="20" spans="1:27" ht="14.25" customHeight="1">
      <c r="A20" s="394" t="s">
        <v>504</v>
      </c>
      <c r="B20" s="395">
        <v>11.47</v>
      </c>
      <c r="C20" s="396">
        <v>15.87</v>
      </c>
      <c r="D20" s="396">
        <v>12.94</v>
      </c>
      <c r="E20" s="397">
        <v>11.47</v>
      </c>
      <c r="F20" s="396">
        <v>15.87</v>
      </c>
      <c r="G20" s="398">
        <v>12.94</v>
      </c>
      <c r="H20" s="399">
        <v>203519</v>
      </c>
      <c r="I20" s="400"/>
      <c r="J20" s="400"/>
      <c r="K20" s="400"/>
      <c r="L20" s="401">
        <f t="shared" ref="L20:L37" si="0">SUM(H20:K20)</f>
        <v>203519</v>
      </c>
      <c r="M20" s="402">
        <v>203519</v>
      </c>
      <c r="N20" s="400"/>
      <c r="O20" s="400"/>
      <c r="P20" s="400"/>
      <c r="Q20" s="400"/>
      <c r="R20" s="400"/>
      <c r="S20" s="401">
        <f t="shared" ref="S20:S37" si="1">SUM(M20:R20)</f>
        <v>203519</v>
      </c>
    </row>
    <row r="21" spans="1:27" ht="14.25" customHeight="1">
      <c r="A21" s="403" t="s">
        <v>505</v>
      </c>
      <c r="B21" s="404">
        <v>11.47</v>
      </c>
      <c r="C21" s="400">
        <v>15.87</v>
      </c>
      <c r="D21" s="400">
        <v>12.94</v>
      </c>
      <c r="E21" s="405">
        <v>11.47</v>
      </c>
      <c r="F21" s="400">
        <v>15.87</v>
      </c>
      <c r="G21" s="406">
        <v>12.94</v>
      </c>
      <c r="H21" s="399">
        <v>203519</v>
      </c>
      <c r="I21" s="400"/>
      <c r="J21" s="400"/>
      <c r="K21" s="400"/>
      <c r="L21" s="401">
        <f t="shared" si="0"/>
        <v>203519</v>
      </c>
      <c r="M21" s="402">
        <v>203519</v>
      </c>
      <c r="N21" s="400"/>
      <c r="O21" s="400"/>
      <c r="P21" s="400"/>
      <c r="Q21" s="400"/>
      <c r="R21" s="400"/>
      <c r="S21" s="401">
        <f t="shared" si="1"/>
        <v>203519</v>
      </c>
    </row>
    <row r="22" spans="1:27" ht="14.25" customHeight="1">
      <c r="A22" s="407" t="s">
        <v>506</v>
      </c>
      <c r="B22" s="408">
        <v>9.4499999999999993</v>
      </c>
      <c r="C22" s="416">
        <v>9.1999999999999993</v>
      </c>
      <c r="D22" s="410">
        <v>9.36</v>
      </c>
      <c r="E22" s="411">
        <v>9.4499999999999993</v>
      </c>
      <c r="F22" s="409">
        <v>9.1999999999999993</v>
      </c>
      <c r="G22" s="412">
        <v>9.36</v>
      </c>
      <c r="H22" s="399">
        <v>113202</v>
      </c>
      <c r="I22" s="409">
        <v>7449</v>
      </c>
      <c r="J22" s="409">
        <v>7404</v>
      </c>
      <c r="K22" s="410"/>
      <c r="L22" s="401">
        <f t="shared" si="0"/>
        <v>128055</v>
      </c>
      <c r="M22" s="404">
        <v>111842</v>
      </c>
      <c r="N22" s="409">
        <v>7449</v>
      </c>
      <c r="O22" s="409">
        <v>7404</v>
      </c>
      <c r="P22" s="409"/>
      <c r="Q22" s="411">
        <v>1360</v>
      </c>
      <c r="R22" s="411"/>
      <c r="S22" s="401">
        <f t="shared" si="1"/>
        <v>128055</v>
      </c>
    </row>
    <row r="23" spans="1:27" ht="14.25" customHeight="1">
      <c r="A23" s="413" t="s">
        <v>507</v>
      </c>
      <c r="B23" s="408">
        <v>8.4499999999999993</v>
      </c>
      <c r="C23" s="409">
        <v>7.18</v>
      </c>
      <c r="D23" s="410">
        <v>7.43</v>
      </c>
      <c r="E23" s="411">
        <v>8.4499999999999993</v>
      </c>
      <c r="F23" s="409">
        <v>7.18</v>
      </c>
      <c r="G23" s="412">
        <v>7.43</v>
      </c>
      <c r="H23" s="399">
        <v>86718</v>
      </c>
      <c r="I23" s="409">
        <v>7449</v>
      </c>
      <c r="J23" s="409">
        <v>4408</v>
      </c>
      <c r="K23" s="410"/>
      <c r="L23" s="401">
        <f t="shared" si="0"/>
        <v>98575</v>
      </c>
      <c r="M23" s="402">
        <v>86718</v>
      </c>
      <c r="N23" s="409">
        <v>7449</v>
      </c>
      <c r="O23" s="409">
        <v>4408</v>
      </c>
      <c r="P23" s="409"/>
      <c r="Q23" s="411"/>
      <c r="R23" s="411"/>
      <c r="S23" s="401">
        <f t="shared" si="1"/>
        <v>98575</v>
      </c>
    </row>
    <row r="24" spans="1:27" ht="14.25" customHeight="1">
      <c r="A24" s="414" t="s">
        <v>508</v>
      </c>
      <c r="B24" s="408">
        <v>3.25</v>
      </c>
      <c r="C24" s="409">
        <v>3.25</v>
      </c>
      <c r="D24" s="409">
        <v>3.25</v>
      </c>
      <c r="E24" s="409">
        <v>3.25</v>
      </c>
      <c r="F24" s="409">
        <v>3.25</v>
      </c>
      <c r="G24" s="415">
        <v>3.25</v>
      </c>
      <c r="H24" s="399">
        <v>42128</v>
      </c>
      <c r="I24" s="409"/>
      <c r="J24" s="409">
        <v>2358</v>
      </c>
      <c r="K24" s="410"/>
      <c r="L24" s="401">
        <f t="shared" si="0"/>
        <v>44486</v>
      </c>
      <c r="M24" s="404">
        <v>41618</v>
      </c>
      <c r="N24" s="409"/>
      <c r="O24" s="409">
        <v>2358</v>
      </c>
      <c r="P24" s="409"/>
      <c r="Q24" s="411">
        <v>510</v>
      </c>
      <c r="R24" s="411"/>
      <c r="S24" s="401">
        <f t="shared" si="1"/>
        <v>44486</v>
      </c>
    </row>
    <row r="25" spans="1:27" ht="14.25" customHeight="1">
      <c r="A25" s="413" t="s">
        <v>507</v>
      </c>
      <c r="B25" s="408">
        <v>3.25</v>
      </c>
      <c r="C25" s="409">
        <v>2</v>
      </c>
      <c r="D25" s="410">
        <v>2</v>
      </c>
      <c r="E25" s="409">
        <v>3.25</v>
      </c>
      <c r="F25" s="409">
        <v>2</v>
      </c>
      <c r="G25" s="415">
        <v>2</v>
      </c>
      <c r="H25" s="399">
        <v>25575</v>
      </c>
      <c r="I25" s="409"/>
      <c r="J25" s="409">
        <v>2359</v>
      </c>
      <c r="K25" s="410"/>
      <c r="L25" s="401">
        <f t="shared" si="0"/>
        <v>27934</v>
      </c>
      <c r="M25" s="402">
        <v>25575</v>
      </c>
      <c r="N25" s="409"/>
      <c r="O25" s="416">
        <v>2359</v>
      </c>
      <c r="P25" s="409"/>
      <c r="Q25" s="411"/>
      <c r="R25" s="411"/>
      <c r="S25" s="401">
        <f t="shared" si="1"/>
        <v>27934</v>
      </c>
    </row>
    <row r="26" spans="1:27" ht="14.25" customHeight="1">
      <c r="A26" s="407" t="s">
        <v>509</v>
      </c>
      <c r="B26" s="408">
        <v>1.75</v>
      </c>
      <c r="C26" s="409">
        <v>1.75</v>
      </c>
      <c r="D26" s="409">
        <v>1.75</v>
      </c>
      <c r="E26" s="409">
        <v>1.75</v>
      </c>
      <c r="F26" s="409">
        <v>1.75</v>
      </c>
      <c r="G26" s="415">
        <v>1.75</v>
      </c>
      <c r="H26" s="399">
        <v>12737</v>
      </c>
      <c r="I26" s="409"/>
      <c r="J26" s="409"/>
      <c r="K26" s="410"/>
      <c r="L26" s="401">
        <f t="shared" si="0"/>
        <v>12737</v>
      </c>
      <c r="M26" s="402">
        <v>12396.99</v>
      </c>
      <c r="N26" s="409"/>
      <c r="O26" s="409"/>
      <c r="P26" s="409"/>
      <c r="Q26" s="411">
        <v>340</v>
      </c>
      <c r="R26" s="411"/>
      <c r="S26" s="401">
        <f t="shared" si="1"/>
        <v>12736.99</v>
      </c>
    </row>
    <row r="27" spans="1:27" ht="14.25" customHeight="1">
      <c r="A27" s="413" t="s">
        <v>507</v>
      </c>
      <c r="B27" s="408">
        <v>1.75</v>
      </c>
      <c r="C27" s="409">
        <v>1.05</v>
      </c>
      <c r="D27" s="410">
        <v>1.05</v>
      </c>
      <c r="E27" s="409">
        <v>1.75</v>
      </c>
      <c r="F27" s="409">
        <v>1.05</v>
      </c>
      <c r="G27" s="415">
        <v>1.05</v>
      </c>
      <c r="H27" s="399">
        <v>7695</v>
      </c>
      <c r="I27" s="409"/>
      <c r="J27" s="409"/>
      <c r="K27" s="410"/>
      <c r="L27" s="401">
        <f t="shared" si="0"/>
        <v>7695</v>
      </c>
      <c r="M27" s="402">
        <v>7695</v>
      </c>
      <c r="N27" s="409"/>
      <c r="O27" s="409"/>
      <c r="P27" s="409"/>
      <c r="Q27" s="411"/>
      <c r="R27" s="411"/>
      <c r="S27" s="401">
        <f t="shared" si="1"/>
        <v>7695</v>
      </c>
    </row>
    <row r="28" spans="1:27" ht="14.25" customHeight="1">
      <c r="A28" s="417" t="s">
        <v>510</v>
      </c>
      <c r="B28" s="408">
        <v>1</v>
      </c>
      <c r="C28" s="409">
        <v>1</v>
      </c>
      <c r="D28" s="409">
        <v>1</v>
      </c>
      <c r="E28" s="409">
        <v>1</v>
      </c>
      <c r="F28" s="409">
        <v>1</v>
      </c>
      <c r="G28" s="415">
        <v>1</v>
      </c>
      <c r="H28" s="399">
        <v>10487</v>
      </c>
      <c r="I28" s="409"/>
      <c r="J28" s="409"/>
      <c r="K28" s="410"/>
      <c r="L28" s="401">
        <f t="shared" si="0"/>
        <v>10487</v>
      </c>
      <c r="M28" s="402">
        <v>10146.9</v>
      </c>
      <c r="N28" s="409"/>
      <c r="O28" s="409"/>
      <c r="P28" s="409"/>
      <c r="Q28" s="411">
        <v>340</v>
      </c>
      <c r="R28" s="411"/>
      <c r="S28" s="401">
        <f t="shared" si="1"/>
        <v>10486.9</v>
      </c>
    </row>
    <row r="29" spans="1:27" ht="14.25" customHeight="1">
      <c r="A29" s="413" t="s">
        <v>507</v>
      </c>
      <c r="B29" s="408">
        <v>1</v>
      </c>
      <c r="C29" s="409">
        <v>0.5</v>
      </c>
      <c r="D29" s="410">
        <v>0.5</v>
      </c>
      <c r="E29" s="409">
        <v>1</v>
      </c>
      <c r="F29" s="409">
        <v>0.5</v>
      </c>
      <c r="G29" s="415">
        <v>0.5</v>
      </c>
      <c r="H29" s="399">
        <v>5294</v>
      </c>
      <c r="I29" s="409"/>
      <c r="J29" s="409"/>
      <c r="K29" s="410"/>
      <c r="L29" s="401">
        <f t="shared" si="0"/>
        <v>5294</v>
      </c>
      <c r="M29" s="402">
        <v>5294</v>
      </c>
      <c r="N29" s="409"/>
      <c r="O29" s="409"/>
      <c r="P29" s="409"/>
      <c r="Q29" s="411"/>
      <c r="R29" s="411"/>
      <c r="S29" s="401">
        <f t="shared" si="1"/>
        <v>5294</v>
      </c>
    </row>
    <row r="30" spans="1:27" ht="14.25" customHeight="1">
      <c r="A30" s="407" t="s">
        <v>511</v>
      </c>
      <c r="B30" s="408">
        <v>22.06</v>
      </c>
      <c r="C30" s="409">
        <v>22.06</v>
      </c>
      <c r="D30" s="410">
        <v>22.06</v>
      </c>
      <c r="E30" s="411">
        <v>22.06</v>
      </c>
      <c r="F30" s="409">
        <v>22.06</v>
      </c>
      <c r="G30" s="412">
        <v>22.06</v>
      </c>
      <c r="H30" s="399">
        <v>205434</v>
      </c>
      <c r="I30" s="409">
        <v>6195</v>
      </c>
      <c r="J30" s="409">
        <v>1404</v>
      </c>
      <c r="K30" s="410"/>
      <c r="L30" s="401">
        <f t="shared" si="0"/>
        <v>213033</v>
      </c>
      <c r="M30" s="402">
        <v>199314</v>
      </c>
      <c r="N30" s="509">
        <v>6194.93</v>
      </c>
      <c r="O30" s="509">
        <v>1404.18</v>
      </c>
      <c r="P30" s="409"/>
      <c r="Q30" s="411">
        <v>6120</v>
      </c>
      <c r="R30" s="411"/>
      <c r="S30" s="401">
        <f t="shared" si="1"/>
        <v>213033.11</v>
      </c>
    </row>
    <row r="31" spans="1:27" ht="14.25" customHeight="1" thickBot="1">
      <c r="A31" s="418" t="s">
        <v>512</v>
      </c>
      <c r="B31" s="419">
        <v>9.5</v>
      </c>
      <c r="C31" s="420">
        <v>9.5</v>
      </c>
      <c r="D31" s="421">
        <v>9.5</v>
      </c>
      <c r="E31" s="422">
        <v>9.5</v>
      </c>
      <c r="F31" s="420">
        <v>9.5</v>
      </c>
      <c r="G31" s="423">
        <v>9.5</v>
      </c>
      <c r="H31" s="424">
        <v>63270</v>
      </c>
      <c r="I31" s="425"/>
      <c r="J31" s="425"/>
      <c r="K31" s="426"/>
      <c r="L31" s="427">
        <f t="shared" si="0"/>
        <v>63270</v>
      </c>
      <c r="M31" s="428">
        <v>63270</v>
      </c>
      <c r="N31" s="425"/>
      <c r="O31" s="425"/>
      <c r="P31" s="425"/>
      <c r="Q31" s="429">
        <v>1190</v>
      </c>
      <c r="R31" s="429"/>
      <c r="S31" s="427">
        <f t="shared" si="1"/>
        <v>64460</v>
      </c>
    </row>
    <row r="32" spans="1:27" ht="18.75" customHeight="1">
      <c r="A32" s="430" t="s">
        <v>465</v>
      </c>
      <c r="B32" s="431">
        <f>SUM(B20,B22,B24,B26,B28,B30)</f>
        <v>48.980000000000004</v>
      </c>
      <c r="C32" s="432">
        <f t="shared" ref="C32:R32" si="2">SUM(C20,C22,C24,C26,C28,C30)</f>
        <v>53.129999999999995</v>
      </c>
      <c r="D32" s="432">
        <f t="shared" si="2"/>
        <v>50.36</v>
      </c>
      <c r="E32" s="432">
        <f t="shared" si="2"/>
        <v>48.980000000000004</v>
      </c>
      <c r="F32" s="432">
        <f t="shared" si="2"/>
        <v>53.129999999999995</v>
      </c>
      <c r="G32" s="433">
        <f t="shared" si="2"/>
        <v>50.36</v>
      </c>
      <c r="H32" s="434">
        <f t="shared" si="2"/>
        <v>587507</v>
      </c>
      <c r="I32" s="432">
        <f t="shared" si="2"/>
        <v>13644</v>
      </c>
      <c r="J32" s="432">
        <f t="shared" si="2"/>
        <v>11166</v>
      </c>
      <c r="K32" s="432">
        <f t="shared" si="2"/>
        <v>0</v>
      </c>
      <c r="L32" s="435">
        <f t="shared" si="0"/>
        <v>612317</v>
      </c>
      <c r="M32" s="431">
        <f t="shared" si="2"/>
        <v>578836.89</v>
      </c>
      <c r="N32" s="432">
        <f t="shared" si="2"/>
        <v>13643.93</v>
      </c>
      <c r="O32" s="432">
        <f t="shared" si="2"/>
        <v>11166.18</v>
      </c>
      <c r="P32" s="432">
        <f t="shared" si="2"/>
        <v>0</v>
      </c>
      <c r="Q32" s="432">
        <f t="shared" si="2"/>
        <v>8670</v>
      </c>
      <c r="R32" s="432">
        <f t="shared" si="2"/>
        <v>0</v>
      </c>
      <c r="S32" s="435">
        <f t="shared" si="1"/>
        <v>612317.00000000012</v>
      </c>
    </row>
    <row r="33" spans="1:19" ht="19.5" customHeight="1" thickBot="1">
      <c r="A33" s="436" t="s">
        <v>513</v>
      </c>
      <c r="B33" s="437">
        <f>SUM(B21,B23,B25,B27,B29)</f>
        <v>25.92</v>
      </c>
      <c r="C33" s="438">
        <f t="shared" ref="C33:R33" si="3">SUM(C21,C23,C25,C27,C29)</f>
        <v>26.599999999999998</v>
      </c>
      <c r="D33" s="438">
        <f t="shared" si="3"/>
        <v>23.919999999999998</v>
      </c>
      <c r="E33" s="438">
        <f t="shared" si="3"/>
        <v>25.92</v>
      </c>
      <c r="F33" s="438">
        <f t="shared" si="3"/>
        <v>26.599999999999998</v>
      </c>
      <c r="G33" s="439">
        <f t="shared" si="3"/>
        <v>23.919999999999998</v>
      </c>
      <c r="H33" s="440">
        <f t="shared" si="3"/>
        <v>328801</v>
      </c>
      <c r="I33" s="438">
        <f t="shared" si="3"/>
        <v>7449</v>
      </c>
      <c r="J33" s="438">
        <f t="shared" si="3"/>
        <v>6767</v>
      </c>
      <c r="K33" s="438">
        <f t="shared" si="3"/>
        <v>0</v>
      </c>
      <c r="L33" s="441">
        <f t="shared" si="0"/>
        <v>343017</v>
      </c>
      <c r="M33" s="437">
        <f t="shared" si="3"/>
        <v>328801</v>
      </c>
      <c r="N33" s="438">
        <f t="shared" si="3"/>
        <v>7449</v>
      </c>
      <c r="O33" s="438">
        <f t="shared" si="3"/>
        <v>6767</v>
      </c>
      <c r="P33" s="438">
        <f t="shared" si="3"/>
        <v>0</v>
      </c>
      <c r="Q33" s="438">
        <f t="shared" si="3"/>
        <v>0</v>
      </c>
      <c r="R33" s="438">
        <f t="shared" si="3"/>
        <v>0</v>
      </c>
      <c r="S33" s="441">
        <f t="shared" si="1"/>
        <v>343017</v>
      </c>
    </row>
    <row r="34" spans="1:19" ht="14.25" customHeight="1">
      <c r="A34" s="442" t="s">
        <v>514</v>
      </c>
      <c r="B34" s="443">
        <f>SUM(B20,B22,B24)</f>
        <v>24.17</v>
      </c>
      <c r="C34" s="444">
        <f t="shared" ref="C34:R35" si="4">SUM(C20,C22,C24)</f>
        <v>28.32</v>
      </c>
      <c r="D34" s="444">
        <f t="shared" si="4"/>
        <v>25.549999999999997</v>
      </c>
      <c r="E34" s="444">
        <f t="shared" si="4"/>
        <v>24.17</v>
      </c>
      <c r="F34" s="444">
        <f t="shared" si="4"/>
        <v>28.32</v>
      </c>
      <c r="G34" s="445">
        <f t="shared" si="4"/>
        <v>25.549999999999997</v>
      </c>
      <c r="H34" s="446">
        <f t="shared" si="4"/>
        <v>358849</v>
      </c>
      <c r="I34" s="444">
        <f t="shared" si="4"/>
        <v>7449</v>
      </c>
      <c r="J34" s="444">
        <f t="shared" si="4"/>
        <v>9762</v>
      </c>
      <c r="K34" s="444">
        <f t="shared" si="4"/>
        <v>0</v>
      </c>
      <c r="L34" s="435">
        <f t="shared" si="0"/>
        <v>376060</v>
      </c>
      <c r="M34" s="443">
        <f t="shared" si="4"/>
        <v>356979</v>
      </c>
      <c r="N34" s="444">
        <f t="shared" si="4"/>
        <v>7449</v>
      </c>
      <c r="O34" s="444">
        <f t="shared" si="4"/>
        <v>9762</v>
      </c>
      <c r="P34" s="444">
        <f t="shared" si="4"/>
        <v>0</v>
      </c>
      <c r="Q34" s="444">
        <f t="shared" si="4"/>
        <v>1870</v>
      </c>
      <c r="R34" s="444">
        <f t="shared" si="4"/>
        <v>0</v>
      </c>
      <c r="S34" s="435">
        <f t="shared" si="1"/>
        <v>376060</v>
      </c>
    </row>
    <row r="35" spans="1:19" ht="14.25" customHeight="1">
      <c r="A35" s="447" t="s">
        <v>507</v>
      </c>
      <c r="B35" s="448">
        <f>SUM(B21,B23,B25)</f>
        <v>23.17</v>
      </c>
      <c r="C35" s="449">
        <f t="shared" si="4"/>
        <v>25.049999999999997</v>
      </c>
      <c r="D35" s="449">
        <f t="shared" si="4"/>
        <v>22.369999999999997</v>
      </c>
      <c r="E35" s="449">
        <f t="shared" si="4"/>
        <v>23.17</v>
      </c>
      <c r="F35" s="449">
        <f t="shared" si="4"/>
        <v>25.049999999999997</v>
      </c>
      <c r="G35" s="450">
        <f t="shared" si="4"/>
        <v>22.369999999999997</v>
      </c>
      <c r="H35" s="451">
        <f t="shared" si="4"/>
        <v>315812</v>
      </c>
      <c r="I35" s="449">
        <f t="shared" si="4"/>
        <v>7449</v>
      </c>
      <c r="J35" s="449">
        <f t="shared" si="4"/>
        <v>6767</v>
      </c>
      <c r="K35" s="449">
        <f t="shared" si="4"/>
        <v>0</v>
      </c>
      <c r="L35" s="427">
        <f t="shared" si="0"/>
        <v>330028</v>
      </c>
      <c r="M35" s="448">
        <f t="shared" si="4"/>
        <v>315812</v>
      </c>
      <c r="N35" s="449">
        <f t="shared" si="4"/>
        <v>7449</v>
      </c>
      <c r="O35" s="449">
        <f t="shared" si="4"/>
        <v>6767</v>
      </c>
      <c r="P35" s="449">
        <f t="shared" si="4"/>
        <v>0</v>
      </c>
      <c r="Q35" s="449">
        <f t="shared" si="4"/>
        <v>0</v>
      </c>
      <c r="R35" s="449">
        <f t="shared" si="4"/>
        <v>0</v>
      </c>
      <c r="S35" s="427">
        <f t="shared" si="1"/>
        <v>330028</v>
      </c>
    </row>
    <row r="36" spans="1:19" ht="14.25" customHeight="1">
      <c r="A36" s="452" t="s">
        <v>515</v>
      </c>
      <c r="B36" s="448">
        <f>SUM(B24,B26,B28)</f>
        <v>6</v>
      </c>
      <c r="C36" s="449">
        <f t="shared" ref="C36:R37" si="5">SUM(C24,C26,C28)</f>
        <v>6</v>
      </c>
      <c r="D36" s="449">
        <f t="shared" si="5"/>
        <v>6</v>
      </c>
      <c r="E36" s="449">
        <f t="shared" si="5"/>
        <v>6</v>
      </c>
      <c r="F36" s="449">
        <f t="shared" si="5"/>
        <v>6</v>
      </c>
      <c r="G36" s="450">
        <f t="shared" si="5"/>
        <v>6</v>
      </c>
      <c r="H36" s="451">
        <f t="shared" si="5"/>
        <v>65352</v>
      </c>
      <c r="I36" s="449">
        <f t="shared" si="5"/>
        <v>0</v>
      </c>
      <c r="J36" s="449">
        <f t="shared" si="5"/>
        <v>2358</v>
      </c>
      <c r="K36" s="449">
        <f t="shared" si="5"/>
        <v>0</v>
      </c>
      <c r="L36" s="427">
        <f t="shared" si="0"/>
        <v>67710</v>
      </c>
      <c r="M36" s="448">
        <f t="shared" si="5"/>
        <v>64161.89</v>
      </c>
      <c r="N36" s="449">
        <f t="shared" si="5"/>
        <v>0</v>
      </c>
      <c r="O36" s="449">
        <f t="shared" si="5"/>
        <v>2358</v>
      </c>
      <c r="P36" s="449">
        <f t="shared" si="5"/>
        <v>0</v>
      </c>
      <c r="Q36" s="449">
        <f t="shared" si="5"/>
        <v>1190</v>
      </c>
      <c r="R36" s="449">
        <f t="shared" si="5"/>
        <v>0</v>
      </c>
      <c r="S36" s="427">
        <f t="shared" si="1"/>
        <v>67709.89</v>
      </c>
    </row>
    <row r="37" spans="1:19" ht="14.25" customHeight="1" thickBot="1">
      <c r="A37" s="453" t="s">
        <v>507</v>
      </c>
      <c r="B37" s="454">
        <f>SUM(B25,B27,B29)</f>
        <v>6</v>
      </c>
      <c r="C37" s="455">
        <f t="shared" si="5"/>
        <v>3.55</v>
      </c>
      <c r="D37" s="455">
        <f t="shared" si="5"/>
        <v>3.55</v>
      </c>
      <c r="E37" s="455">
        <f t="shared" si="5"/>
        <v>6</v>
      </c>
      <c r="F37" s="455">
        <f t="shared" si="5"/>
        <v>3.55</v>
      </c>
      <c r="G37" s="456">
        <f t="shared" si="5"/>
        <v>3.55</v>
      </c>
      <c r="H37" s="457">
        <f t="shared" si="5"/>
        <v>38564</v>
      </c>
      <c r="I37" s="455">
        <f t="shared" si="5"/>
        <v>0</v>
      </c>
      <c r="J37" s="455">
        <f t="shared" si="5"/>
        <v>2359</v>
      </c>
      <c r="K37" s="455">
        <f t="shared" si="5"/>
        <v>0</v>
      </c>
      <c r="L37" s="441">
        <f t="shared" si="0"/>
        <v>40923</v>
      </c>
      <c r="M37" s="454">
        <f t="shared" si="5"/>
        <v>38564</v>
      </c>
      <c r="N37" s="455">
        <f t="shared" si="5"/>
        <v>0</v>
      </c>
      <c r="O37" s="455">
        <f t="shared" si="5"/>
        <v>2359</v>
      </c>
      <c r="P37" s="455">
        <f t="shared" si="5"/>
        <v>0</v>
      </c>
      <c r="Q37" s="455">
        <f t="shared" si="5"/>
        <v>0</v>
      </c>
      <c r="R37" s="455">
        <f t="shared" si="5"/>
        <v>0</v>
      </c>
      <c r="S37" s="441">
        <f t="shared" si="1"/>
        <v>40923</v>
      </c>
    </row>
    <row r="38" spans="1:19" ht="0.75" customHeight="1"/>
    <row r="39" spans="1:19" ht="10.5" customHeight="1">
      <c r="A39" s="458" t="s">
        <v>516</v>
      </c>
      <c r="B39" s="458"/>
      <c r="C39" s="458"/>
      <c r="D39" s="351"/>
      <c r="E39" s="351"/>
      <c r="F39" s="351"/>
      <c r="G39" s="351"/>
      <c r="H39" s="351"/>
      <c r="I39" s="351"/>
      <c r="J39" s="351"/>
      <c r="K39" s="351"/>
      <c r="L39" s="340"/>
      <c r="M39" s="340"/>
      <c r="N39" s="340"/>
      <c r="O39" s="340"/>
      <c r="P39" s="340"/>
      <c r="Q39" s="340"/>
      <c r="R39" s="340"/>
      <c r="S39" s="340"/>
    </row>
    <row r="40" spans="1:19" ht="13.5" customHeight="1">
      <c r="A40" s="459" t="s">
        <v>284</v>
      </c>
      <c r="B40" s="459"/>
      <c r="C40" s="459"/>
      <c r="D40" s="340"/>
      <c r="E40" s="460"/>
      <c r="F40" s="460"/>
      <c r="G40" s="460"/>
      <c r="H40" s="460"/>
      <c r="I40" s="460"/>
      <c r="J40" s="459"/>
      <c r="K40" s="685" t="s">
        <v>233</v>
      </c>
      <c r="L40" s="685"/>
      <c r="M40" s="685"/>
      <c r="N40" s="685"/>
      <c r="O40" s="685"/>
      <c r="P40" s="685"/>
      <c r="Q40" s="340"/>
      <c r="R40" s="340"/>
      <c r="S40" s="340"/>
    </row>
    <row r="41" spans="1:19" ht="9" customHeight="1">
      <c r="A41" s="686"/>
      <c r="B41" s="686"/>
      <c r="C41" s="350"/>
      <c r="D41" s="340"/>
      <c r="E41" s="340"/>
      <c r="F41" s="687" t="s">
        <v>235</v>
      </c>
      <c r="G41" s="687"/>
      <c r="H41" s="687"/>
      <c r="I41" s="458"/>
      <c r="J41" s="458"/>
      <c r="K41" s="458"/>
      <c r="L41" s="458"/>
      <c r="M41" s="461" t="s">
        <v>236</v>
      </c>
      <c r="N41" s="461"/>
      <c r="O41" s="350"/>
      <c r="P41" s="340"/>
      <c r="Q41" s="340"/>
      <c r="R41" s="340"/>
      <c r="S41" s="340"/>
    </row>
    <row r="42" spans="1:19" ht="9" customHeight="1">
      <c r="A42" s="350"/>
      <c r="B42" s="350"/>
      <c r="C42" s="350"/>
      <c r="D42" s="340"/>
      <c r="E42" s="340"/>
      <c r="F42" s="340"/>
      <c r="G42" s="340"/>
      <c r="H42" s="350"/>
      <c r="I42" s="340"/>
      <c r="J42" s="340"/>
      <c r="K42" s="351"/>
      <c r="L42" s="351"/>
      <c r="M42" s="350"/>
      <c r="N42" s="350"/>
      <c r="O42" s="350"/>
      <c r="P42" s="340"/>
      <c r="Q42" s="340"/>
      <c r="R42" s="340"/>
      <c r="S42" s="340"/>
    </row>
    <row r="43" spans="1:19" ht="12.75">
      <c r="A43" s="459" t="s">
        <v>285</v>
      </c>
      <c r="B43" s="459"/>
      <c r="C43" s="459"/>
      <c r="D43" s="340"/>
      <c r="E43" s="460"/>
      <c r="F43" s="460"/>
      <c r="G43" s="460"/>
      <c r="H43" s="460"/>
      <c r="I43" s="460"/>
      <c r="J43" s="459"/>
      <c r="K43" s="685" t="s">
        <v>238</v>
      </c>
      <c r="L43" s="685"/>
      <c r="M43" s="685"/>
      <c r="N43" s="685"/>
      <c r="O43" s="685"/>
      <c r="P43" s="685"/>
      <c r="Q43" s="340"/>
      <c r="R43" s="340"/>
      <c r="S43" s="340"/>
    </row>
    <row r="44" spans="1:19" ht="9" customHeight="1">
      <c r="A44" s="686"/>
      <c r="B44" s="686"/>
      <c r="C44" s="350"/>
      <c r="D44" s="340"/>
      <c r="E44" s="340"/>
      <c r="F44" s="687" t="s">
        <v>235</v>
      </c>
      <c r="G44" s="687"/>
      <c r="H44" s="687"/>
      <c r="I44" s="458"/>
      <c r="J44" s="458"/>
      <c r="K44" s="458"/>
      <c r="L44" s="458"/>
      <c r="M44" s="461" t="s">
        <v>236</v>
      </c>
      <c r="N44" s="461"/>
      <c r="O44" s="350"/>
      <c r="P44" s="340"/>
      <c r="Q44" s="340"/>
      <c r="R44" s="340"/>
      <c r="S44" s="340"/>
    </row>
    <row r="45" spans="1:19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</row>
    <row r="48" spans="1:19">
      <c r="F48" s="341" t="s">
        <v>247</v>
      </c>
    </row>
  </sheetData>
  <mergeCells count="37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3:P43"/>
    <mergeCell ref="A44:B44"/>
    <mergeCell ref="F44:H44"/>
    <mergeCell ref="Q17:Q18"/>
    <mergeCell ref="R17:R18"/>
    <mergeCell ref="K40:P40"/>
    <mergeCell ref="A41:B41"/>
    <mergeCell ref="F41:H41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11811023622047245" top="0.35433070866141736" bottom="0.15748031496062992" header="0.31496062992125984" footer="0.31496062992125984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topLeftCell="A7" workbookViewId="0">
      <selection activeCell="E22" sqref="E22"/>
    </sheetView>
  </sheetViews>
  <sheetFormatPr defaultRowHeight="12.75"/>
  <cols>
    <col min="1" max="1" width="44.7109375" style="462" customWidth="1"/>
    <col min="2" max="5" width="11.28515625" style="462" customWidth="1"/>
    <col min="6" max="11" width="8.7109375" style="462" customWidth="1"/>
    <col min="12" max="256" width="9.140625" style="462"/>
    <col min="257" max="257" width="44.7109375" style="462" customWidth="1"/>
    <col min="258" max="261" width="11.28515625" style="462" customWidth="1"/>
    <col min="262" max="267" width="8.7109375" style="462" customWidth="1"/>
    <col min="268" max="512" width="9.140625" style="462"/>
    <col min="513" max="513" width="44.7109375" style="462" customWidth="1"/>
    <col min="514" max="517" width="11.28515625" style="462" customWidth="1"/>
    <col min="518" max="523" width="8.7109375" style="462" customWidth="1"/>
    <col min="524" max="768" width="9.140625" style="462"/>
    <col min="769" max="769" width="44.7109375" style="462" customWidth="1"/>
    <col min="770" max="773" width="11.28515625" style="462" customWidth="1"/>
    <col min="774" max="779" width="8.7109375" style="462" customWidth="1"/>
    <col min="780" max="1024" width="9.140625" style="462"/>
    <col min="1025" max="1025" width="44.7109375" style="462" customWidth="1"/>
    <col min="1026" max="1029" width="11.28515625" style="462" customWidth="1"/>
    <col min="1030" max="1035" width="8.7109375" style="462" customWidth="1"/>
    <col min="1036" max="1280" width="9.140625" style="462"/>
    <col min="1281" max="1281" width="44.7109375" style="462" customWidth="1"/>
    <col min="1282" max="1285" width="11.28515625" style="462" customWidth="1"/>
    <col min="1286" max="1291" width="8.7109375" style="462" customWidth="1"/>
    <col min="1292" max="1536" width="9.140625" style="462"/>
    <col min="1537" max="1537" width="44.7109375" style="462" customWidth="1"/>
    <col min="1538" max="1541" width="11.28515625" style="462" customWidth="1"/>
    <col min="1542" max="1547" width="8.7109375" style="462" customWidth="1"/>
    <col min="1548" max="1792" width="9.140625" style="462"/>
    <col min="1793" max="1793" width="44.7109375" style="462" customWidth="1"/>
    <col min="1794" max="1797" width="11.28515625" style="462" customWidth="1"/>
    <col min="1798" max="1803" width="8.7109375" style="462" customWidth="1"/>
    <col min="1804" max="2048" width="9.140625" style="462"/>
    <col min="2049" max="2049" width="44.7109375" style="462" customWidth="1"/>
    <col min="2050" max="2053" width="11.28515625" style="462" customWidth="1"/>
    <col min="2054" max="2059" width="8.7109375" style="462" customWidth="1"/>
    <col min="2060" max="2304" width="9.140625" style="462"/>
    <col min="2305" max="2305" width="44.7109375" style="462" customWidth="1"/>
    <col min="2306" max="2309" width="11.28515625" style="462" customWidth="1"/>
    <col min="2310" max="2315" width="8.7109375" style="462" customWidth="1"/>
    <col min="2316" max="2560" width="9.140625" style="462"/>
    <col min="2561" max="2561" width="44.7109375" style="462" customWidth="1"/>
    <col min="2562" max="2565" width="11.28515625" style="462" customWidth="1"/>
    <col min="2566" max="2571" width="8.7109375" style="462" customWidth="1"/>
    <col min="2572" max="2816" width="9.140625" style="462"/>
    <col min="2817" max="2817" width="44.7109375" style="462" customWidth="1"/>
    <col min="2818" max="2821" width="11.28515625" style="462" customWidth="1"/>
    <col min="2822" max="2827" width="8.7109375" style="462" customWidth="1"/>
    <col min="2828" max="3072" width="9.140625" style="462"/>
    <col min="3073" max="3073" width="44.7109375" style="462" customWidth="1"/>
    <col min="3074" max="3077" width="11.28515625" style="462" customWidth="1"/>
    <col min="3078" max="3083" width="8.7109375" style="462" customWidth="1"/>
    <col min="3084" max="3328" width="9.140625" style="462"/>
    <col min="3329" max="3329" width="44.7109375" style="462" customWidth="1"/>
    <col min="3330" max="3333" width="11.28515625" style="462" customWidth="1"/>
    <col min="3334" max="3339" width="8.7109375" style="462" customWidth="1"/>
    <col min="3340" max="3584" width="9.140625" style="462"/>
    <col min="3585" max="3585" width="44.7109375" style="462" customWidth="1"/>
    <col min="3586" max="3589" width="11.28515625" style="462" customWidth="1"/>
    <col min="3590" max="3595" width="8.7109375" style="462" customWidth="1"/>
    <col min="3596" max="3840" width="9.140625" style="462"/>
    <col min="3841" max="3841" width="44.7109375" style="462" customWidth="1"/>
    <col min="3842" max="3845" width="11.28515625" style="462" customWidth="1"/>
    <col min="3846" max="3851" width="8.7109375" style="462" customWidth="1"/>
    <col min="3852" max="4096" width="9.140625" style="462"/>
    <col min="4097" max="4097" width="44.7109375" style="462" customWidth="1"/>
    <col min="4098" max="4101" width="11.28515625" style="462" customWidth="1"/>
    <col min="4102" max="4107" width="8.7109375" style="462" customWidth="1"/>
    <col min="4108" max="4352" width="9.140625" style="462"/>
    <col min="4353" max="4353" width="44.7109375" style="462" customWidth="1"/>
    <col min="4354" max="4357" width="11.28515625" style="462" customWidth="1"/>
    <col min="4358" max="4363" width="8.7109375" style="462" customWidth="1"/>
    <col min="4364" max="4608" width="9.140625" style="462"/>
    <col min="4609" max="4609" width="44.7109375" style="462" customWidth="1"/>
    <col min="4610" max="4613" width="11.28515625" style="462" customWidth="1"/>
    <col min="4614" max="4619" width="8.7109375" style="462" customWidth="1"/>
    <col min="4620" max="4864" width="9.140625" style="462"/>
    <col min="4865" max="4865" width="44.7109375" style="462" customWidth="1"/>
    <col min="4866" max="4869" width="11.28515625" style="462" customWidth="1"/>
    <col min="4870" max="4875" width="8.7109375" style="462" customWidth="1"/>
    <col min="4876" max="5120" width="9.140625" style="462"/>
    <col min="5121" max="5121" width="44.7109375" style="462" customWidth="1"/>
    <col min="5122" max="5125" width="11.28515625" style="462" customWidth="1"/>
    <col min="5126" max="5131" width="8.7109375" style="462" customWidth="1"/>
    <col min="5132" max="5376" width="9.140625" style="462"/>
    <col min="5377" max="5377" width="44.7109375" style="462" customWidth="1"/>
    <col min="5378" max="5381" width="11.28515625" style="462" customWidth="1"/>
    <col min="5382" max="5387" width="8.7109375" style="462" customWidth="1"/>
    <col min="5388" max="5632" width="9.140625" style="462"/>
    <col min="5633" max="5633" width="44.7109375" style="462" customWidth="1"/>
    <col min="5634" max="5637" width="11.28515625" style="462" customWidth="1"/>
    <col min="5638" max="5643" width="8.7109375" style="462" customWidth="1"/>
    <col min="5644" max="5888" width="9.140625" style="462"/>
    <col min="5889" max="5889" width="44.7109375" style="462" customWidth="1"/>
    <col min="5890" max="5893" width="11.28515625" style="462" customWidth="1"/>
    <col min="5894" max="5899" width="8.7109375" style="462" customWidth="1"/>
    <col min="5900" max="6144" width="9.140625" style="462"/>
    <col min="6145" max="6145" width="44.7109375" style="462" customWidth="1"/>
    <col min="6146" max="6149" width="11.28515625" style="462" customWidth="1"/>
    <col min="6150" max="6155" width="8.7109375" style="462" customWidth="1"/>
    <col min="6156" max="6400" width="9.140625" style="462"/>
    <col min="6401" max="6401" width="44.7109375" style="462" customWidth="1"/>
    <col min="6402" max="6405" width="11.28515625" style="462" customWidth="1"/>
    <col min="6406" max="6411" width="8.7109375" style="462" customWidth="1"/>
    <col min="6412" max="6656" width="9.140625" style="462"/>
    <col min="6657" max="6657" width="44.7109375" style="462" customWidth="1"/>
    <col min="6658" max="6661" width="11.28515625" style="462" customWidth="1"/>
    <col min="6662" max="6667" width="8.7109375" style="462" customWidth="1"/>
    <col min="6668" max="6912" width="9.140625" style="462"/>
    <col min="6913" max="6913" width="44.7109375" style="462" customWidth="1"/>
    <col min="6914" max="6917" width="11.28515625" style="462" customWidth="1"/>
    <col min="6918" max="6923" width="8.7109375" style="462" customWidth="1"/>
    <col min="6924" max="7168" width="9.140625" style="462"/>
    <col min="7169" max="7169" width="44.7109375" style="462" customWidth="1"/>
    <col min="7170" max="7173" width="11.28515625" style="462" customWidth="1"/>
    <col min="7174" max="7179" width="8.7109375" style="462" customWidth="1"/>
    <col min="7180" max="7424" width="9.140625" style="462"/>
    <col min="7425" max="7425" width="44.7109375" style="462" customWidth="1"/>
    <col min="7426" max="7429" width="11.28515625" style="462" customWidth="1"/>
    <col min="7430" max="7435" width="8.7109375" style="462" customWidth="1"/>
    <col min="7436" max="7680" width="9.140625" style="462"/>
    <col min="7681" max="7681" width="44.7109375" style="462" customWidth="1"/>
    <col min="7682" max="7685" width="11.28515625" style="462" customWidth="1"/>
    <col min="7686" max="7691" width="8.7109375" style="462" customWidth="1"/>
    <col min="7692" max="7936" width="9.140625" style="462"/>
    <col min="7937" max="7937" width="44.7109375" style="462" customWidth="1"/>
    <col min="7938" max="7941" width="11.28515625" style="462" customWidth="1"/>
    <col min="7942" max="7947" width="8.7109375" style="462" customWidth="1"/>
    <col min="7948" max="8192" width="9.140625" style="462"/>
    <col min="8193" max="8193" width="44.7109375" style="462" customWidth="1"/>
    <col min="8194" max="8197" width="11.28515625" style="462" customWidth="1"/>
    <col min="8198" max="8203" width="8.7109375" style="462" customWidth="1"/>
    <col min="8204" max="8448" width="9.140625" style="462"/>
    <col min="8449" max="8449" width="44.7109375" style="462" customWidth="1"/>
    <col min="8450" max="8453" width="11.28515625" style="462" customWidth="1"/>
    <col min="8454" max="8459" width="8.7109375" style="462" customWidth="1"/>
    <col min="8460" max="8704" width="9.140625" style="462"/>
    <col min="8705" max="8705" width="44.7109375" style="462" customWidth="1"/>
    <col min="8706" max="8709" width="11.28515625" style="462" customWidth="1"/>
    <col min="8710" max="8715" width="8.7109375" style="462" customWidth="1"/>
    <col min="8716" max="8960" width="9.140625" style="462"/>
    <col min="8961" max="8961" width="44.7109375" style="462" customWidth="1"/>
    <col min="8962" max="8965" width="11.28515625" style="462" customWidth="1"/>
    <col min="8966" max="8971" width="8.7109375" style="462" customWidth="1"/>
    <col min="8972" max="9216" width="9.140625" style="462"/>
    <col min="9217" max="9217" width="44.7109375" style="462" customWidth="1"/>
    <col min="9218" max="9221" width="11.28515625" style="462" customWidth="1"/>
    <col min="9222" max="9227" width="8.7109375" style="462" customWidth="1"/>
    <col min="9228" max="9472" width="9.140625" style="462"/>
    <col min="9473" max="9473" width="44.7109375" style="462" customWidth="1"/>
    <col min="9474" max="9477" width="11.28515625" style="462" customWidth="1"/>
    <col min="9478" max="9483" width="8.7109375" style="462" customWidth="1"/>
    <col min="9484" max="9728" width="9.140625" style="462"/>
    <col min="9729" max="9729" width="44.7109375" style="462" customWidth="1"/>
    <col min="9730" max="9733" width="11.28515625" style="462" customWidth="1"/>
    <col min="9734" max="9739" width="8.7109375" style="462" customWidth="1"/>
    <col min="9740" max="9984" width="9.140625" style="462"/>
    <col min="9985" max="9985" width="44.7109375" style="462" customWidth="1"/>
    <col min="9986" max="9989" width="11.28515625" style="462" customWidth="1"/>
    <col min="9990" max="9995" width="8.7109375" style="462" customWidth="1"/>
    <col min="9996" max="10240" width="9.140625" style="462"/>
    <col min="10241" max="10241" width="44.7109375" style="462" customWidth="1"/>
    <col min="10242" max="10245" width="11.28515625" style="462" customWidth="1"/>
    <col min="10246" max="10251" width="8.7109375" style="462" customWidth="1"/>
    <col min="10252" max="10496" width="9.140625" style="462"/>
    <col min="10497" max="10497" width="44.7109375" style="462" customWidth="1"/>
    <col min="10498" max="10501" width="11.28515625" style="462" customWidth="1"/>
    <col min="10502" max="10507" width="8.7109375" style="462" customWidth="1"/>
    <col min="10508" max="10752" width="9.140625" style="462"/>
    <col min="10753" max="10753" width="44.7109375" style="462" customWidth="1"/>
    <col min="10754" max="10757" width="11.28515625" style="462" customWidth="1"/>
    <col min="10758" max="10763" width="8.7109375" style="462" customWidth="1"/>
    <col min="10764" max="11008" width="9.140625" style="462"/>
    <col min="11009" max="11009" width="44.7109375" style="462" customWidth="1"/>
    <col min="11010" max="11013" width="11.28515625" style="462" customWidth="1"/>
    <col min="11014" max="11019" width="8.7109375" style="462" customWidth="1"/>
    <col min="11020" max="11264" width="9.140625" style="462"/>
    <col min="11265" max="11265" width="44.7109375" style="462" customWidth="1"/>
    <col min="11266" max="11269" width="11.28515625" style="462" customWidth="1"/>
    <col min="11270" max="11275" width="8.7109375" style="462" customWidth="1"/>
    <col min="11276" max="11520" width="9.140625" style="462"/>
    <col min="11521" max="11521" width="44.7109375" style="462" customWidth="1"/>
    <col min="11522" max="11525" width="11.28515625" style="462" customWidth="1"/>
    <col min="11526" max="11531" width="8.7109375" style="462" customWidth="1"/>
    <col min="11532" max="11776" width="9.140625" style="462"/>
    <col min="11777" max="11777" width="44.7109375" style="462" customWidth="1"/>
    <col min="11778" max="11781" width="11.28515625" style="462" customWidth="1"/>
    <col min="11782" max="11787" width="8.7109375" style="462" customWidth="1"/>
    <col min="11788" max="12032" width="9.140625" style="462"/>
    <col min="12033" max="12033" width="44.7109375" style="462" customWidth="1"/>
    <col min="12034" max="12037" width="11.28515625" style="462" customWidth="1"/>
    <col min="12038" max="12043" width="8.7109375" style="462" customWidth="1"/>
    <col min="12044" max="12288" width="9.140625" style="462"/>
    <col min="12289" max="12289" width="44.7109375" style="462" customWidth="1"/>
    <col min="12290" max="12293" width="11.28515625" style="462" customWidth="1"/>
    <col min="12294" max="12299" width="8.7109375" style="462" customWidth="1"/>
    <col min="12300" max="12544" width="9.140625" style="462"/>
    <col min="12545" max="12545" width="44.7109375" style="462" customWidth="1"/>
    <col min="12546" max="12549" width="11.28515625" style="462" customWidth="1"/>
    <col min="12550" max="12555" width="8.7109375" style="462" customWidth="1"/>
    <col min="12556" max="12800" width="9.140625" style="462"/>
    <col min="12801" max="12801" width="44.7109375" style="462" customWidth="1"/>
    <col min="12802" max="12805" width="11.28515625" style="462" customWidth="1"/>
    <col min="12806" max="12811" width="8.7109375" style="462" customWidth="1"/>
    <col min="12812" max="13056" width="9.140625" style="462"/>
    <col min="13057" max="13057" width="44.7109375" style="462" customWidth="1"/>
    <col min="13058" max="13061" width="11.28515625" style="462" customWidth="1"/>
    <col min="13062" max="13067" width="8.7109375" style="462" customWidth="1"/>
    <col min="13068" max="13312" width="9.140625" style="462"/>
    <col min="13313" max="13313" width="44.7109375" style="462" customWidth="1"/>
    <col min="13314" max="13317" width="11.28515625" style="462" customWidth="1"/>
    <col min="13318" max="13323" width="8.7109375" style="462" customWidth="1"/>
    <col min="13324" max="13568" width="9.140625" style="462"/>
    <col min="13569" max="13569" width="44.7109375" style="462" customWidth="1"/>
    <col min="13570" max="13573" width="11.28515625" style="462" customWidth="1"/>
    <col min="13574" max="13579" width="8.7109375" style="462" customWidth="1"/>
    <col min="13580" max="13824" width="9.140625" style="462"/>
    <col min="13825" max="13825" width="44.7109375" style="462" customWidth="1"/>
    <col min="13826" max="13829" width="11.28515625" style="462" customWidth="1"/>
    <col min="13830" max="13835" width="8.7109375" style="462" customWidth="1"/>
    <col min="13836" max="14080" width="9.140625" style="462"/>
    <col min="14081" max="14081" width="44.7109375" style="462" customWidth="1"/>
    <col min="14082" max="14085" width="11.28515625" style="462" customWidth="1"/>
    <col min="14086" max="14091" width="8.7109375" style="462" customWidth="1"/>
    <col min="14092" max="14336" width="9.140625" style="462"/>
    <col min="14337" max="14337" width="44.7109375" style="462" customWidth="1"/>
    <col min="14338" max="14341" width="11.28515625" style="462" customWidth="1"/>
    <col min="14342" max="14347" width="8.7109375" style="462" customWidth="1"/>
    <col min="14348" max="14592" width="9.140625" style="462"/>
    <col min="14593" max="14593" width="44.7109375" style="462" customWidth="1"/>
    <col min="14594" max="14597" width="11.28515625" style="462" customWidth="1"/>
    <col min="14598" max="14603" width="8.7109375" style="462" customWidth="1"/>
    <col min="14604" max="14848" width="9.140625" style="462"/>
    <col min="14849" max="14849" width="44.7109375" style="462" customWidth="1"/>
    <col min="14850" max="14853" width="11.28515625" style="462" customWidth="1"/>
    <col min="14854" max="14859" width="8.7109375" style="462" customWidth="1"/>
    <col min="14860" max="15104" width="9.140625" style="462"/>
    <col min="15105" max="15105" width="44.7109375" style="462" customWidth="1"/>
    <col min="15106" max="15109" width="11.28515625" style="462" customWidth="1"/>
    <col min="15110" max="15115" width="8.7109375" style="462" customWidth="1"/>
    <col min="15116" max="15360" width="9.140625" style="462"/>
    <col min="15361" max="15361" width="44.7109375" style="462" customWidth="1"/>
    <col min="15362" max="15365" width="11.28515625" style="462" customWidth="1"/>
    <col min="15366" max="15371" width="8.7109375" style="462" customWidth="1"/>
    <col min="15372" max="15616" width="9.140625" style="462"/>
    <col min="15617" max="15617" width="44.7109375" style="462" customWidth="1"/>
    <col min="15618" max="15621" width="11.28515625" style="462" customWidth="1"/>
    <col min="15622" max="15627" width="8.7109375" style="462" customWidth="1"/>
    <col min="15628" max="15872" width="9.140625" style="462"/>
    <col min="15873" max="15873" width="44.7109375" style="462" customWidth="1"/>
    <col min="15874" max="15877" width="11.28515625" style="462" customWidth="1"/>
    <col min="15878" max="15883" width="8.7109375" style="462" customWidth="1"/>
    <col min="15884" max="16128" width="9.140625" style="462"/>
    <col min="16129" max="16129" width="44.7109375" style="462" customWidth="1"/>
    <col min="16130" max="16133" width="11.28515625" style="462" customWidth="1"/>
    <col min="16134" max="16139" width="8.7109375" style="462" customWidth="1"/>
    <col min="16140" max="16384" width="9.140625" style="462"/>
  </cols>
  <sheetData>
    <row r="1" spans="1:5" ht="15">
      <c r="D1" s="463" t="s">
        <v>317</v>
      </c>
      <c r="E1" s="463"/>
    </row>
    <row r="2" spans="1:5" ht="12" customHeight="1">
      <c r="D2" s="464" t="s">
        <v>518</v>
      </c>
      <c r="E2" s="463"/>
    </row>
    <row r="3" spans="1:5" ht="12" customHeight="1">
      <c r="B3" s="465"/>
      <c r="D3" s="464" t="s">
        <v>250</v>
      </c>
      <c r="E3" s="463"/>
    </row>
    <row r="4" spans="1:5" ht="12" customHeight="1">
      <c r="A4" s="465"/>
      <c r="B4" s="465"/>
      <c r="D4" s="464" t="s">
        <v>519</v>
      </c>
      <c r="E4" s="463"/>
    </row>
    <row r="5" spans="1:5" ht="12" customHeight="1">
      <c r="A5" s="466" t="s">
        <v>320</v>
      </c>
      <c r="B5" s="466"/>
      <c r="D5" s="464" t="s">
        <v>520</v>
      </c>
      <c r="E5" s="463"/>
    </row>
    <row r="6" spans="1:5" s="470" customFormat="1" ht="14.25" customHeight="1">
      <c r="A6" s="467" t="s">
        <v>521</v>
      </c>
      <c r="B6" s="467"/>
      <c r="C6" s="468"/>
      <c r="D6" s="468"/>
      <c r="E6" s="469"/>
    </row>
    <row r="7" spans="1:5" s="470" customFormat="1" ht="14.25" customHeight="1">
      <c r="A7" s="467"/>
      <c r="B7" s="467"/>
      <c r="C7" s="468"/>
      <c r="D7" s="471" t="s">
        <v>240</v>
      </c>
      <c r="E7" s="469"/>
    </row>
    <row r="8" spans="1:5" ht="14.25" customHeight="1">
      <c r="A8" s="471"/>
      <c r="B8" s="471"/>
      <c r="C8" s="471"/>
      <c r="D8" s="471"/>
      <c r="E8" s="471"/>
    </row>
    <row r="9" spans="1:5" ht="14.25" customHeight="1">
      <c r="A9" s="721" t="s">
        <v>539</v>
      </c>
      <c r="B9" s="721"/>
      <c r="C9" s="721"/>
      <c r="D9" s="721"/>
      <c r="E9" s="721"/>
    </row>
    <row r="10" spans="1:5" ht="14.25" customHeight="1">
      <c r="A10" s="472"/>
      <c r="B10" s="472"/>
      <c r="C10" s="472"/>
      <c r="D10" s="472"/>
      <c r="E10" s="472"/>
    </row>
    <row r="11" spans="1:5" ht="14.25" customHeight="1">
      <c r="A11" s="722" t="s">
        <v>540</v>
      </c>
      <c r="B11" s="722"/>
      <c r="C11" s="722"/>
      <c r="D11" s="722"/>
      <c r="E11" s="471"/>
    </row>
    <row r="12" spans="1:5" ht="14.25" customHeight="1">
      <c r="A12" s="471"/>
      <c r="B12" s="471"/>
      <c r="C12" s="471"/>
      <c r="E12" s="471" t="s">
        <v>522</v>
      </c>
    </row>
    <row r="13" spans="1:5" ht="14.25" customHeight="1">
      <c r="A13" s="471"/>
      <c r="B13" s="471"/>
      <c r="C13" s="471"/>
      <c r="D13" s="471"/>
      <c r="E13" s="471"/>
    </row>
    <row r="14" spans="1:5" ht="36" customHeight="1">
      <c r="A14" s="473" t="s">
        <v>523</v>
      </c>
      <c r="B14" s="474" t="s">
        <v>524</v>
      </c>
      <c r="C14" s="475" t="s">
        <v>525</v>
      </c>
      <c r="D14" s="476" t="s">
        <v>526</v>
      </c>
      <c r="E14" s="474" t="s">
        <v>527</v>
      </c>
    </row>
    <row r="15" spans="1:5" ht="14.25" customHeight="1">
      <c r="A15" s="477" t="s">
        <v>528</v>
      </c>
      <c r="B15" s="477"/>
      <c r="C15" s="478">
        <v>7952.3</v>
      </c>
      <c r="D15" s="479">
        <v>7952.3</v>
      </c>
      <c r="E15" s="480">
        <f>C15-D15</f>
        <v>0</v>
      </c>
    </row>
    <row r="16" spans="1:5" ht="14.25" customHeight="1">
      <c r="A16" s="477" t="s">
        <v>529</v>
      </c>
      <c r="B16" s="477">
        <v>24.26</v>
      </c>
      <c r="C16" s="478"/>
      <c r="D16" s="479">
        <v>24.26</v>
      </c>
      <c r="E16" s="481">
        <f t="shared" ref="E16:E27" si="0">B16+C16-D16</f>
        <v>0</v>
      </c>
    </row>
    <row r="17" spans="1:7" ht="15.75" customHeight="1">
      <c r="A17" s="482" t="s">
        <v>530</v>
      </c>
      <c r="B17" s="477"/>
      <c r="C17" s="478"/>
      <c r="D17" s="479"/>
      <c r="E17" s="483">
        <f t="shared" si="0"/>
        <v>0</v>
      </c>
    </row>
    <row r="18" spans="1:7" ht="14.25" customHeight="1">
      <c r="A18" s="484" t="s">
        <v>531</v>
      </c>
      <c r="B18" s="485">
        <v>437.22</v>
      </c>
      <c r="C18" s="486">
        <v>1215.1400000000001</v>
      </c>
      <c r="D18" s="486">
        <v>1327.2</v>
      </c>
      <c r="E18" s="481">
        <f t="shared" si="0"/>
        <v>325.16000000000008</v>
      </c>
    </row>
    <row r="19" spans="1:7" ht="14.25" customHeight="1">
      <c r="A19" s="484" t="s">
        <v>532</v>
      </c>
      <c r="B19" s="485"/>
      <c r="C19" s="486">
        <v>41.7</v>
      </c>
      <c r="D19" s="486">
        <v>41.7</v>
      </c>
      <c r="E19" s="481">
        <f t="shared" si="0"/>
        <v>0</v>
      </c>
    </row>
    <row r="20" spans="1:7" ht="14.25" customHeight="1">
      <c r="A20" s="484" t="s">
        <v>533</v>
      </c>
      <c r="B20" s="484"/>
      <c r="C20" s="486">
        <v>700</v>
      </c>
      <c r="D20" s="486">
        <v>700</v>
      </c>
      <c r="E20" s="481">
        <f t="shared" si="0"/>
        <v>0</v>
      </c>
    </row>
    <row r="21" spans="1:7" ht="16.5" customHeight="1">
      <c r="A21" s="484" t="s">
        <v>534</v>
      </c>
      <c r="B21" s="508" t="s">
        <v>541</v>
      </c>
      <c r="C21" s="486">
        <v>4623.09</v>
      </c>
      <c r="D21" s="486">
        <v>4957.6000000000004</v>
      </c>
      <c r="E21" s="481">
        <f t="shared" si="0"/>
        <v>0</v>
      </c>
    </row>
    <row r="22" spans="1:7" ht="13.5" customHeight="1">
      <c r="A22" s="484" t="s">
        <v>543</v>
      </c>
      <c r="B22" s="484"/>
      <c r="C22" s="486">
        <f>10.88</f>
        <v>10.88</v>
      </c>
      <c r="D22" s="486">
        <v>10.88</v>
      </c>
      <c r="E22" s="481"/>
    </row>
    <row r="23" spans="1:7" ht="14.25" customHeight="1">
      <c r="A23" s="484" t="s">
        <v>535</v>
      </c>
      <c r="B23" s="484"/>
      <c r="C23" s="486">
        <v>542</v>
      </c>
      <c r="D23" s="486">
        <v>542</v>
      </c>
      <c r="E23" s="481"/>
    </row>
    <row r="24" spans="1:7" ht="14.25" customHeight="1">
      <c r="A24" s="484"/>
      <c r="B24" s="484"/>
      <c r="C24" s="486"/>
      <c r="D24" s="486"/>
      <c r="E24" s="481">
        <f t="shared" si="0"/>
        <v>0</v>
      </c>
    </row>
    <row r="25" spans="1:7" ht="27" customHeight="1">
      <c r="A25" s="484" t="s">
        <v>542</v>
      </c>
      <c r="B25" s="484"/>
      <c r="C25" s="486">
        <v>52.55</v>
      </c>
      <c r="D25" s="486">
        <v>52.55</v>
      </c>
      <c r="E25" s="481">
        <f t="shared" si="0"/>
        <v>0</v>
      </c>
    </row>
    <row r="26" spans="1:7" ht="14.25" customHeight="1">
      <c r="A26" s="484"/>
      <c r="B26" s="484"/>
      <c r="C26" s="486"/>
      <c r="D26" s="486"/>
      <c r="E26" s="481">
        <f t="shared" si="0"/>
        <v>0</v>
      </c>
    </row>
    <row r="27" spans="1:7" ht="14.25" customHeight="1">
      <c r="A27" s="484" t="s">
        <v>536</v>
      </c>
      <c r="B27" s="485"/>
      <c r="C27" s="486">
        <f>1138.32+2762.91+1181.53</f>
        <v>5082.7599999999993</v>
      </c>
      <c r="D27" s="486">
        <v>4708.58</v>
      </c>
      <c r="E27" s="481">
        <f t="shared" si="0"/>
        <v>374.17999999999938</v>
      </c>
    </row>
    <row r="28" spans="1:7" ht="14.25" customHeight="1">
      <c r="A28" s="487" t="s">
        <v>372</v>
      </c>
      <c r="B28" s="488">
        <v>795.99</v>
      </c>
      <c r="C28" s="488">
        <f>SUM(C15:C27)</f>
        <v>20220.419999999998</v>
      </c>
      <c r="D28" s="488">
        <f>SUM(D15:D27)</f>
        <v>20317.07</v>
      </c>
      <c r="E28" s="488">
        <f>SUM(E15:E27)</f>
        <v>699.33999999999946</v>
      </c>
      <c r="F28" s="489"/>
      <c r="G28" s="489"/>
    </row>
    <row r="29" spans="1:7" ht="14.25" customHeight="1">
      <c r="A29" s="490"/>
      <c r="B29" s="490"/>
      <c r="C29" s="490"/>
      <c r="D29" s="469"/>
      <c r="E29" s="491"/>
    </row>
    <row r="30" spans="1:7" ht="14.25" customHeight="1">
      <c r="A30" s="492"/>
      <c r="B30" s="492"/>
      <c r="C30" s="492"/>
      <c r="D30" s="492"/>
      <c r="E30" s="492"/>
    </row>
    <row r="31" spans="1:7" ht="14.25" customHeight="1">
      <c r="A31" s="493" t="s">
        <v>232</v>
      </c>
      <c r="B31" s="494"/>
      <c r="C31" s="495"/>
      <c r="D31" s="723" t="s">
        <v>233</v>
      </c>
      <c r="E31" s="723"/>
    </row>
    <row r="32" spans="1:7" ht="14.25" customHeight="1">
      <c r="A32" s="492"/>
      <c r="B32" s="496" t="s">
        <v>235</v>
      </c>
      <c r="C32" s="492"/>
      <c r="D32" s="720" t="s">
        <v>537</v>
      </c>
      <c r="E32" s="720"/>
    </row>
    <row r="33" spans="1:7" ht="14.25" customHeight="1">
      <c r="A33" s="493" t="s">
        <v>285</v>
      </c>
      <c r="B33" s="497"/>
      <c r="C33" s="495"/>
      <c r="D33" s="723" t="s">
        <v>538</v>
      </c>
      <c r="E33" s="723"/>
      <c r="F33" s="498"/>
      <c r="G33" s="498"/>
    </row>
    <row r="34" spans="1:7" ht="14.25" customHeight="1">
      <c r="A34" s="492"/>
      <c r="B34" s="496" t="s">
        <v>235</v>
      </c>
      <c r="C34" s="492"/>
      <c r="D34" s="720" t="s">
        <v>537</v>
      </c>
      <c r="E34" s="720"/>
    </row>
    <row r="35" spans="1:7" ht="14.25" customHeight="1">
      <c r="A35" s="499"/>
      <c r="B35" s="499"/>
      <c r="C35" s="499"/>
      <c r="D35" s="500"/>
      <c r="E35" s="500"/>
      <c r="F35" s="501"/>
      <c r="G35" s="501"/>
    </row>
    <row r="36" spans="1:7" ht="14.25" customHeight="1">
      <c r="A36" s="502"/>
      <c r="B36" s="502"/>
      <c r="C36" s="502"/>
      <c r="D36" s="502"/>
      <c r="E36" s="502"/>
      <c r="F36" s="498"/>
      <c r="G36" s="498"/>
    </row>
    <row r="37" spans="1:7" ht="14.25" customHeight="1">
      <c r="A37" s="502"/>
      <c r="B37" s="502"/>
      <c r="C37" s="502"/>
      <c r="D37" s="502"/>
      <c r="E37" s="502"/>
    </row>
    <row r="38" spans="1:7" ht="14.25" customHeight="1">
      <c r="A38" s="502"/>
      <c r="B38" s="502"/>
      <c r="C38" s="502"/>
      <c r="D38" s="502"/>
      <c r="E38" s="502"/>
    </row>
    <row r="39" spans="1:7" ht="14.25" customHeight="1">
      <c r="A39" s="502"/>
      <c r="B39" s="502"/>
      <c r="C39" s="502"/>
      <c r="D39" s="502"/>
      <c r="E39" s="502"/>
    </row>
    <row r="40" spans="1:7" ht="14.25" customHeight="1">
      <c r="A40" s="502"/>
      <c r="B40" s="502"/>
      <c r="C40" s="502"/>
      <c r="D40" s="502"/>
      <c r="E40" s="502"/>
    </row>
    <row r="41" spans="1:7" ht="14.25" customHeight="1">
      <c r="A41" s="502"/>
      <c r="B41" s="502"/>
      <c r="C41" s="502"/>
      <c r="D41" s="502"/>
      <c r="E41" s="502"/>
    </row>
    <row r="42" spans="1:7" ht="14.25" customHeight="1">
      <c r="A42" s="502"/>
      <c r="B42" s="502"/>
      <c r="C42" s="502"/>
      <c r="D42" s="502"/>
      <c r="E42" s="502"/>
    </row>
    <row r="43" spans="1:7" ht="14.25" customHeight="1">
      <c r="A43" s="502"/>
      <c r="B43" s="502"/>
      <c r="C43" s="502"/>
      <c r="D43" s="502"/>
      <c r="E43" s="502"/>
    </row>
    <row r="44" spans="1:7" ht="14.25" customHeight="1">
      <c r="A44" s="502"/>
      <c r="B44" s="502"/>
      <c r="C44" s="502"/>
      <c r="D44" s="502"/>
      <c r="E44" s="502"/>
    </row>
    <row r="45" spans="1:7" ht="14.25" customHeight="1">
      <c r="A45" s="502"/>
      <c r="B45" s="502"/>
      <c r="C45" s="502"/>
      <c r="D45" s="502"/>
      <c r="E45" s="502"/>
    </row>
    <row r="46" spans="1:7" ht="14.25" customHeight="1">
      <c r="A46" s="502"/>
      <c r="B46" s="502"/>
      <c r="C46" s="502"/>
      <c r="D46" s="502"/>
      <c r="E46" s="502"/>
    </row>
    <row r="47" spans="1:7" ht="14.25" customHeight="1">
      <c r="A47" s="503"/>
      <c r="B47" s="503"/>
      <c r="C47" s="503"/>
      <c r="D47" s="503"/>
      <c r="E47" s="503"/>
    </row>
    <row r="48" spans="1:7" ht="14.25" customHeight="1">
      <c r="A48" s="502"/>
      <c r="B48" s="502"/>
      <c r="C48" s="502"/>
      <c r="D48" s="502"/>
      <c r="E48" s="502"/>
    </row>
    <row r="49" spans="1:7" ht="14.25" customHeight="1">
      <c r="A49" s="502"/>
      <c r="B49" s="502"/>
      <c r="C49" s="502"/>
      <c r="D49" s="502"/>
      <c r="E49" s="502"/>
    </row>
    <row r="50" spans="1:7" ht="14.25" customHeight="1">
      <c r="A50" s="502"/>
      <c r="B50" s="502"/>
      <c r="C50" s="502"/>
      <c r="D50" s="502"/>
      <c r="E50" s="502"/>
    </row>
    <row r="51" spans="1:7" ht="14.25" customHeight="1">
      <c r="A51" s="502"/>
      <c r="B51" s="502"/>
      <c r="C51" s="502"/>
      <c r="D51" s="502"/>
      <c r="E51" s="502"/>
    </row>
    <row r="52" spans="1:7" ht="14.25" customHeight="1">
      <c r="A52" s="502"/>
      <c r="B52" s="502"/>
      <c r="C52" s="502"/>
      <c r="D52" s="502"/>
      <c r="E52" s="502"/>
    </row>
    <row r="53" spans="1:7" ht="14.25" customHeight="1">
      <c r="A53" s="503"/>
      <c r="B53" s="503"/>
      <c r="C53" s="503"/>
      <c r="D53" s="503"/>
      <c r="E53" s="503"/>
    </row>
    <row r="54" spans="1:7" ht="14.25" customHeight="1">
      <c r="A54" s="502"/>
      <c r="B54" s="502"/>
      <c r="C54" s="502"/>
      <c r="D54" s="502"/>
      <c r="E54" s="502"/>
    </row>
    <row r="55" spans="1:7" ht="14.25" customHeight="1">
      <c r="A55" s="502"/>
      <c r="B55" s="502"/>
      <c r="C55" s="502"/>
      <c r="D55" s="502"/>
      <c r="E55" s="502"/>
    </row>
    <row r="56" spans="1:7" ht="14.25" customHeight="1">
      <c r="A56" s="499"/>
      <c r="B56" s="499"/>
      <c r="C56" s="499"/>
      <c r="D56" s="500"/>
      <c r="E56" s="500"/>
    </row>
    <row r="57" spans="1:7" ht="14.25" customHeight="1">
      <c r="A57" s="502"/>
      <c r="B57" s="502"/>
      <c r="C57" s="502"/>
      <c r="D57" s="502"/>
      <c r="E57" s="502"/>
      <c r="F57" s="498"/>
      <c r="G57" s="498"/>
    </row>
    <row r="58" spans="1:7" ht="14.25" customHeight="1">
      <c r="A58" s="502"/>
      <c r="B58" s="502"/>
      <c r="C58" s="502"/>
      <c r="D58" s="502"/>
      <c r="E58" s="502"/>
    </row>
    <row r="59" spans="1:7" ht="14.25" customHeight="1">
      <c r="A59" s="503"/>
      <c r="B59" s="503"/>
      <c r="C59" s="503"/>
      <c r="D59" s="503"/>
      <c r="E59" s="503"/>
    </row>
    <row r="60" spans="1:7" ht="14.25" customHeight="1">
      <c r="A60" s="503"/>
      <c r="B60" s="503"/>
      <c r="C60" s="503"/>
      <c r="D60" s="503"/>
      <c r="E60" s="503"/>
    </row>
    <row r="61" spans="1:7" ht="14.25" customHeight="1">
      <c r="A61" s="502"/>
      <c r="B61" s="502"/>
      <c r="C61" s="502"/>
      <c r="D61" s="502"/>
      <c r="E61" s="502"/>
    </row>
    <row r="62" spans="1:7" ht="14.25" customHeight="1">
      <c r="A62" s="503"/>
      <c r="B62" s="503"/>
      <c r="C62" s="503"/>
      <c r="D62" s="503"/>
      <c r="E62" s="503"/>
    </row>
    <row r="63" spans="1:7" ht="14.25" customHeight="1">
      <c r="A63" s="502"/>
      <c r="B63" s="502"/>
      <c r="C63" s="502"/>
      <c r="D63" s="502"/>
      <c r="E63" s="502"/>
    </row>
    <row r="64" spans="1:7" ht="14.25" customHeight="1">
      <c r="A64" s="502"/>
      <c r="B64" s="502"/>
      <c r="C64" s="502"/>
      <c r="D64" s="502"/>
      <c r="E64" s="502"/>
    </row>
    <row r="65" spans="1:5" ht="14.25" customHeight="1">
      <c r="A65" s="502"/>
      <c r="B65" s="502"/>
      <c r="C65" s="502"/>
      <c r="D65" s="502"/>
      <c r="E65" s="502"/>
    </row>
    <row r="66" spans="1:5" ht="14.25" customHeight="1">
      <c r="A66" s="502"/>
      <c r="B66" s="502"/>
      <c r="C66" s="502"/>
      <c r="D66" s="502"/>
      <c r="E66" s="502"/>
    </row>
    <row r="67" spans="1:5" ht="14.25" customHeight="1">
      <c r="A67" s="502"/>
      <c r="B67" s="502"/>
      <c r="C67" s="502"/>
      <c r="D67" s="502"/>
      <c r="E67" s="502"/>
    </row>
    <row r="68" spans="1:5" ht="14.25" customHeight="1">
      <c r="A68" s="502"/>
      <c r="B68" s="502"/>
      <c r="C68" s="502"/>
      <c r="D68" s="502"/>
      <c r="E68" s="502"/>
    </row>
    <row r="69" spans="1:5" ht="14.25" customHeight="1">
      <c r="A69" s="502"/>
      <c r="B69" s="502"/>
      <c r="C69" s="502"/>
      <c r="D69" s="502"/>
      <c r="E69" s="502"/>
    </row>
    <row r="70" spans="1:5" ht="14.25" customHeight="1">
      <c r="A70" s="502"/>
      <c r="B70" s="502"/>
      <c r="C70" s="502"/>
      <c r="D70" s="502"/>
      <c r="E70" s="502"/>
    </row>
    <row r="71" spans="1:5" ht="14.25" customHeight="1">
      <c r="A71" s="502"/>
      <c r="B71" s="502"/>
      <c r="C71" s="502"/>
      <c r="D71" s="502"/>
      <c r="E71" s="502"/>
    </row>
    <row r="72" spans="1:5" ht="14.25" customHeight="1">
      <c r="A72" s="499"/>
      <c r="B72" s="499"/>
      <c r="C72" s="499"/>
      <c r="D72" s="500"/>
      <c r="E72" s="500"/>
    </row>
    <row r="73" spans="1:5" ht="14.25" customHeight="1">
      <c r="A73" s="502"/>
      <c r="B73" s="502"/>
      <c r="C73" s="502"/>
      <c r="D73" s="502"/>
      <c r="E73" s="502"/>
    </row>
    <row r="74" spans="1:5" ht="14.25" customHeight="1">
      <c r="A74" s="502"/>
      <c r="B74" s="502"/>
      <c r="C74" s="502"/>
      <c r="D74" s="502"/>
      <c r="E74" s="502"/>
    </row>
    <row r="75" spans="1:5" ht="14.25" customHeight="1">
      <c r="A75" s="502"/>
      <c r="B75" s="502"/>
      <c r="C75" s="502"/>
      <c r="D75" s="502"/>
      <c r="E75" s="502"/>
    </row>
    <row r="76" spans="1:5" ht="14.25" customHeight="1">
      <c r="A76" s="502"/>
      <c r="B76" s="502"/>
      <c r="C76" s="502"/>
      <c r="D76" s="502"/>
      <c r="E76" s="502"/>
    </row>
    <row r="77" spans="1:5" ht="14.25" customHeight="1">
      <c r="A77" s="502"/>
      <c r="B77" s="502"/>
      <c r="C77" s="502"/>
      <c r="D77" s="502"/>
      <c r="E77" s="502"/>
    </row>
    <row r="78" spans="1:5" ht="14.25" customHeight="1">
      <c r="A78" s="502"/>
      <c r="B78" s="502"/>
      <c r="C78" s="502"/>
      <c r="D78" s="502"/>
      <c r="E78" s="502"/>
    </row>
    <row r="79" spans="1:5" ht="14.25" customHeight="1">
      <c r="A79" s="502"/>
      <c r="B79" s="502"/>
      <c r="C79" s="502"/>
      <c r="D79" s="502"/>
      <c r="E79" s="502"/>
    </row>
    <row r="80" spans="1:5" ht="14.25" customHeight="1">
      <c r="A80" s="502"/>
      <c r="B80" s="502"/>
      <c r="C80" s="502"/>
      <c r="D80" s="502"/>
      <c r="E80" s="502"/>
    </row>
    <row r="81" spans="1:5" ht="14.25" customHeight="1">
      <c r="A81" s="499"/>
      <c r="B81" s="499"/>
      <c r="C81" s="499"/>
      <c r="D81" s="500"/>
      <c r="E81" s="500"/>
    </row>
    <row r="82" spans="1:5" ht="14.25" customHeight="1">
      <c r="A82" s="502"/>
      <c r="B82" s="502"/>
      <c r="C82" s="502"/>
      <c r="D82" s="502"/>
      <c r="E82" s="502"/>
    </row>
    <row r="83" spans="1:5" ht="14.25" customHeight="1">
      <c r="A83" s="502"/>
      <c r="B83" s="502"/>
      <c r="C83" s="502"/>
      <c r="D83" s="502"/>
      <c r="E83" s="502"/>
    </row>
    <row r="84" spans="1:5" ht="14.25" customHeight="1">
      <c r="A84" s="502"/>
      <c r="B84" s="502"/>
      <c r="C84" s="502"/>
      <c r="D84" s="502"/>
      <c r="E84" s="502"/>
    </row>
    <row r="85" spans="1:5" ht="14.25" customHeight="1">
      <c r="A85" s="502"/>
      <c r="B85" s="502"/>
      <c r="C85" s="502"/>
      <c r="D85" s="502"/>
      <c r="E85" s="502"/>
    </row>
    <row r="86" spans="1:5" ht="14.25" customHeight="1">
      <c r="A86" s="502"/>
      <c r="B86" s="502"/>
      <c r="C86" s="502"/>
      <c r="D86" s="502"/>
      <c r="E86" s="502"/>
    </row>
    <row r="87" spans="1:5" ht="14.25" customHeight="1">
      <c r="A87" s="502"/>
      <c r="B87" s="502"/>
      <c r="C87" s="502"/>
      <c r="D87" s="502"/>
      <c r="E87" s="502"/>
    </row>
    <row r="88" spans="1:5" ht="14.25" customHeight="1">
      <c r="A88" s="502"/>
      <c r="B88" s="502"/>
      <c r="C88" s="502"/>
      <c r="D88" s="502"/>
      <c r="E88" s="502"/>
    </row>
    <row r="89" spans="1:5" ht="14.25" customHeight="1">
      <c r="A89" s="502"/>
      <c r="B89" s="502"/>
      <c r="C89" s="502"/>
      <c r="D89" s="502"/>
      <c r="E89" s="502"/>
    </row>
    <row r="90" spans="1:5" ht="14.25" customHeight="1">
      <c r="A90" s="502"/>
      <c r="B90" s="502"/>
      <c r="C90" s="502"/>
      <c r="D90" s="502"/>
      <c r="E90" s="502"/>
    </row>
    <row r="91" spans="1:5" ht="14.25" customHeight="1">
      <c r="A91" s="490"/>
      <c r="B91" s="490"/>
      <c r="C91" s="490"/>
      <c r="D91" s="502"/>
      <c r="E91" s="502"/>
    </row>
    <row r="92" spans="1:5" ht="14.25" customHeight="1">
      <c r="A92" s="502"/>
      <c r="B92" s="502"/>
      <c r="C92" s="502"/>
      <c r="D92" s="502"/>
      <c r="E92" s="502"/>
    </row>
    <row r="93" spans="1:5" ht="14.25" customHeight="1">
      <c r="A93" s="502"/>
      <c r="B93" s="502"/>
      <c r="C93" s="502"/>
      <c r="D93" s="502"/>
      <c r="E93" s="502"/>
    </row>
    <row r="94" spans="1:5" ht="14.25" customHeight="1">
      <c r="A94" s="502"/>
      <c r="B94" s="502"/>
      <c r="C94" s="502"/>
      <c r="D94" s="502"/>
      <c r="E94" s="502"/>
    </row>
    <row r="95" spans="1:5" ht="14.25" customHeight="1">
      <c r="A95" s="502"/>
      <c r="B95" s="502"/>
      <c r="C95" s="502"/>
      <c r="D95" s="502"/>
      <c r="E95" s="502"/>
    </row>
    <row r="96" spans="1:5" ht="14.25" customHeight="1">
      <c r="A96" s="502"/>
      <c r="B96" s="502"/>
      <c r="C96" s="502"/>
      <c r="D96" s="502"/>
      <c r="E96" s="502"/>
    </row>
    <row r="97" spans="1:7" ht="14.25" customHeight="1">
      <c r="A97" s="502"/>
      <c r="B97" s="502"/>
      <c r="C97" s="502"/>
      <c r="D97" s="502"/>
      <c r="E97" s="502"/>
    </row>
    <row r="98" spans="1:7" ht="14.25" customHeight="1">
      <c r="A98" s="499"/>
      <c r="B98" s="499"/>
      <c r="C98" s="499"/>
      <c r="D98" s="500"/>
      <c r="E98" s="500"/>
      <c r="F98" s="498"/>
      <c r="G98" s="498"/>
    </row>
    <row r="99" spans="1:7" ht="14.25" customHeight="1">
      <c r="A99" s="503"/>
      <c r="B99" s="503"/>
      <c r="C99" s="503"/>
      <c r="D99" s="503"/>
      <c r="E99" s="503"/>
    </row>
    <row r="100" spans="1:7" ht="14.25" customHeight="1">
      <c r="A100" s="502"/>
      <c r="B100" s="502"/>
      <c r="C100" s="502"/>
      <c r="D100" s="502"/>
      <c r="E100" s="502"/>
    </row>
    <row r="101" spans="1:7" ht="14.25" customHeight="1">
      <c r="A101" s="502"/>
      <c r="B101" s="502"/>
      <c r="C101" s="502"/>
      <c r="D101" s="502"/>
      <c r="E101" s="502"/>
    </row>
    <row r="102" spans="1:7" ht="14.25" customHeight="1">
      <c r="A102" s="503"/>
      <c r="B102" s="503"/>
      <c r="C102" s="503"/>
      <c r="D102" s="503"/>
      <c r="E102" s="503"/>
    </row>
    <row r="103" spans="1:7" ht="14.25" customHeight="1">
      <c r="A103" s="502"/>
      <c r="B103" s="502"/>
      <c r="C103" s="502"/>
      <c r="D103" s="502"/>
      <c r="E103" s="502"/>
    </row>
    <row r="104" spans="1:7" ht="14.25" customHeight="1">
      <c r="A104" s="502"/>
      <c r="B104" s="502"/>
      <c r="C104" s="502"/>
      <c r="D104" s="502"/>
      <c r="E104" s="502"/>
    </row>
    <row r="105" spans="1:7" ht="14.25" customHeight="1">
      <c r="A105" s="502"/>
      <c r="B105" s="502"/>
      <c r="C105" s="502"/>
      <c r="D105" s="502"/>
      <c r="E105" s="502"/>
      <c r="F105" s="498"/>
      <c r="G105" s="498"/>
    </row>
    <row r="106" spans="1:7" ht="14.25" customHeight="1">
      <c r="A106" s="503"/>
      <c r="B106" s="503"/>
      <c r="C106" s="503"/>
      <c r="D106" s="503"/>
      <c r="E106" s="503"/>
    </row>
    <row r="107" spans="1:7" ht="14.25" customHeight="1">
      <c r="A107" s="503"/>
      <c r="B107" s="503"/>
      <c r="C107" s="503"/>
      <c r="D107" s="503"/>
      <c r="E107" s="503"/>
    </row>
    <row r="108" spans="1:7" ht="14.25" customHeight="1">
      <c r="A108" s="499"/>
      <c r="B108" s="499"/>
      <c r="C108" s="499"/>
      <c r="D108" s="500"/>
      <c r="E108" s="500"/>
    </row>
    <row r="109" spans="1:7" ht="14.25" customHeight="1">
      <c r="A109" s="502"/>
      <c r="B109" s="502"/>
      <c r="C109" s="502"/>
      <c r="D109" s="502"/>
      <c r="E109" s="502"/>
    </row>
    <row r="110" spans="1:7" ht="14.25" customHeight="1">
      <c r="A110" s="502"/>
      <c r="B110" s="502"/>
      <c r="C110" s="502"/>
      <c r="D110" s="502"/>
      <c r="E110" s="502"/>
    </row>
    <row r="111" spans="1:7" ht="14.25" customHeight="1">
      <c r="A111" s="499"/>
      <c r="B111" s="499"/>
      <c r="C111" s="500"/>
      <c r="D111" s="500"/>
      <c r="E111" s="500"/>
    </row>
    <row r="112" spans="1:7" ht="14.25" customHeight="1">
      <c r="A112" s="490"/>
      <c r="B112" s="490"/>
      <c r="C112" s="490"/>
      <c r="D112" s="500"/>
      <c r="E112" s="500"/>
    </row>
    <row r="113" spans="1:7" ht="14.25" customHeight="1">
      <c r="A113" s="502"/>
      <c r="B113" s="502"/>
      <c r="C113" s="502"/>
      <c r="D113" s="502"/>
      <c r="E113" s="502"/>
      <c r="F113" s="501"/>
      <c r="G113" s="501"/>
    </row>
    <row r="114" spans="1:7" ht="14.25" customHeight="1">
      <c r="A114" s="502"/>
      <c r="B114" s="502"/>
      <c r="C114" s="502"/>
      <c r="D114" s="502"/>
      <c r="E114" s="502"/>
      <c r="F114" s="498"/>
      <c r="G114" s="498"/>
    </row>
    <row r="115" spans="1:7" ht="14.25" customHeight="1">
      <c r="A115" s="502"/>
      <c r="B115" s="502"/>
      <c r="C115" s="502"/>
      <c r="D115" s="502"/>
      <c r="E115" s="502"/>
    </row>
    <row r="116" spans="1:7" ht="14.25" customHeight="1">
      <c r="A116" s="502"/>
      <c r="B116" s="502"/>
      <c r="C116" s="502"/>
      <c r="D116" s="502"/>
      <c r="E116" s="502"/>
    </row>
    <row r="117" spans="1:7" ht="14.25" customHeight="1">
      <c r="A117" s="502"/>
      <c r="B117" s="502"/>
      <c r="C117" s="502"/>
      <c r="D117" s="502"/>
      <c r="E117" s="502"/>
    </row>
    <row r="118" spans="1:7" ht="14.25" customHeight="1">
      <c r="A118" s="502"/>
      <c r="B118" s="502"/>
      <c r="C118" s="502"/>
      <c r="D118" s="502"/>
      <c r="E118" s="502"/>
      <c r="F118" s="498"/>
      <c r="G118" s="498"/>
    </row>
    <row r="119" spans="1:7" ht="14.25" customHeight="1">
      <c r="A119" s="502"/>
      <c r="B119" s="502"/>
      <c r="C119" s="502"/>
      <c r="D119" s="502"/>
      <c r="E119" s="502"/>
    </row>
    <row r="120" spans="1:7" ht="14.25" customHeight="1">
      <c r="A120" s="502"/>
      <c r="B120" s="502"/>
      <c r="C120" s="502"/>
      <c r="D120" s="502"/>
      <c r="E120" s="502"/>
    </row>
    <row r="121" spans="1:7" ht="14.25" customHeight="1">
      <c r="A121" s="502"/>
      <c r="B121" s="502"/>
      <c r="C121" s="502"/>
      <c r="D121" s="502"/>
      <c r="E121" s="502"/>
    </row>
    <row r="122" spans="1:7" ht="14.25" customHeight="1">
      <c r="A122" s="502"/>
      <c r="B122" s="502"/>
      <c r="C122" s="502"/>
      <c r="D122" s="502"/>
      <c r="E122" s="502"/>
    </row>
    <row r="123" spans="1:7" ht="14.25" customHeight="1">
      <c r="A123" s="502"/>
      <c r="B123" s="502"/>
      <c r="C123" s="502"/>
      <c r="D123" s="502"/>
      <c r="E123" s="502"/>
    </row>
    <row r="124" spans="1:7" ht="14.25" customHeight="1">
      <c r="A124" s="502"/>
      <c r="B124" s="502"/>
      <c r="C124" s="502"/>
      <c r="D124" s="502"/>
      <c r="E124" s="502"/>
    </row>
    <row r="125" spans="1:7" ht="14.25" customHeight="1">
      <c r="A125" s="502"/>
      <c r="B125" s="502"/>
      <c r="C125" s="502"/>
      <c r="D125" s="502"/>
      <c r="E125" s="502"/>
    </row>
    <row r="126" spans="1:7" ht="14.25" customHeight="1">
      <c r="A126" s="502"/>
      <c r="B126" s="502"/>
      <c r="C126" s="502"/>
      <c r="D126" s="502"/>
      <c r="E126" s="502"/>
    </row>
    <row r="127" spans="1:7" ht="14.25" customHeight="1">
      <c r="A127" s="502"/>
      <c r="B127" s="502"/>
      <c r="C127" s="502"/>
      <c r="D127" s="502"/>
      <c r="E127" s="502"/>
    </row>
    <row r="128" spans="1:7" ht="14.25" customHeight="1">
      <c r="A128" s="502"/>
      <c r="B128" s="502"/>
      <c r="C128" s="502"/>
      <c r="D128" s="502"/>
      <c r="E128" s="502"/>
    </row>
    <row r="129" spans="1:5" ht="14.25" customHeight="1">
      <c r="A129" s="504"/>
      <c r="B129" s="504"/>
      <c r="C129" s="504"/>
      <c r="D129" s="504"/>
      <c r="E129" s="504"/>
    </row>
    <row r="130" spans="1:5" ht="14.25" customHeight="1">
      <c r="A130" s="503"/>
      <c r="B130" s="503"/>
      <c r="C130" s="503"/>
      <c r="D130" s="503"/>
      <c r="E130" s="503"/>
    </row>
    <row r="131" spans="1:5" ht="14.25" customHeight="1">
      <c r="A131" s="503"/>
      <c r="B131" s="503"/>
      <c r="C131" s="503"/>
      <c r="D131" s="503"/>
      <c r="E131" s="503"/>
    </row>
    <row r="132" spans="1:5" ht="14.25" customHeight="1">
      <c r="A132" s="502"/>
      <c r="B132" s="502"/>
      <c r="C132" s="502"/>
      <c r="D132" s="502"/>
      <c r="E132" s="502"/>
    </row>
    <row r="133" spans="1:5" ht="14.25" customHeight="1">
      <c r="A133" s="503"/>
      <c r="B133" s="503"/>
      <c r="C133" s="503"/>
      <c r="D133" s="503"/>
      <c r="E133" s="503"/>
    </row>
    <row r="134" spans="1:5" ht="14.25" customHeight="1">
      <c r="A134" s="502"/>
      <c r="B134" s="502"/>
      <c r="C134" s="502"/>
      <c r="D134" s="502"/>
      <c r="E134" s="502"/>
    </row>
    <row r="135" spans="1:5" ht="14.25" customHeight="1">
      <c r="A135" s="503"/>
      <c r="B135" s="503"/>
      <c r="C135" s="503"/>
      <c r="D135" s="503"/>
      <c r="E135" s="503"/>
    </row>
    <row r="136" spans="1:5" ht="14.25" customHeight="1">
      <c r="A136" s="502"/>
      <c r="B136" s="502"/>
      <c r="C136" s="502"/>
      <c r="D136" s="502"/>
      <c r="E136" s="502"/>
    </row>
    <row r="137" spans="1:5" ht="14.25" customHeight="1">
      <c r="A137" s="502"/>
      <c r="B137" s="502"/>
      <c r="C137" s="502"/>
      <c r="D137" s="502"/>
      <c r="E137" s="502"/>
    </row>
    <row r="138" spans="1:5" ht="14.25" customHeight="1">
      <c r="A138" s="502"/>
      <c r="B138" s="502"/>
      <c r="C138" s="502"/>
      <c r="D138" s="502"/>
      <c r="E138" s="502"/>
    </row>
    <row r="139" spans="1:5" ht="14.25" customHeight="1">
      <c r="A139" s="502"/>
      <c r="B139" s="502"/>
      <c r="C139" s="502"/>
      <c r="D139" s="502"/>
      <c r="E139" s="502"/>
    </row>
    <row r="140" spans="1:5" ht="14.25" customHeight="1">
      <c r="A140" s="502"/>
      <c r="B140" s="502"/>
      <c r="C140" s="502"/>
      <c r="D140" s="502"/>
      <c r="E140" s="502"/>
    </row>
    <row r="141" spans="1:5" ht="14.25" customHeight="1">
      <c r="A141" s="502"/>
      <c r="B141" s="502"/>
      <c r="C141" s="502"/>
      <c r="D141" s="502"/>
      <c r="E141" s="502"/>
    </row>
    <row r="142" spans="1:5" ht="14.25" customHeight="1">
      <c r="A142" s="505"/>
      <c r="B142" s="505"/>
      <c r="C142" s="505"/>
      <c r="D142" s="505"/>
      <c r="E142" s="505"/>
    </row>
    <row r="143" spans="1:5" ht="14.25" customHeight="1">
      <c r="A143" s="505"/>
      <c r="B143" s="505"/>
      <c r="C143" s="505"/>
      <c r="D143" s="505"/>
      <c r="E143" s="505"/>
    </row>
    <row r="144" spans="1:5" ht="14.25" customHeight="1">
      <c r="A144" s="490"/>
      <c r="B144" s="490"/>
      <c r="C144" s="490"/>
      <c r="D144" s="500"/>
      <c r="E144" s="500"/>
    </row>
    <row r="145" spans="1:5" ht="14.25" customHeight="1">
      <c r="A145" s="502"/>
      <c r="B145" s="502"/>
      <c r="C145" s="502"/>
      <c r="D145" s="502"/>
      <c r="E145" s="502"/>
    </row>
    <row r="146" spans="1:5" ht="14.25" customHeight="1">
      <c r="A146" s="502"/>
      <c r="B146" s="502"/>
      <c r="C146" s="502"/>
      <c r="D146" s="502"/>
      <c r="E146" s="502"/>
    </row>
    <row r="147" spans="1:5" ht="14.25" customHeight="1">
      <c r="A147" s="502"/>
      <c r="B147" s="502"/>
      <c r="C147" s="502"/>
      <c r="D147" s="502"/>
      <c r="E147" s="502"/>
    </row>
    <row r="148" spans="1:5" ht="14.25" customHeight="1">
      <c r="A148" s="502"/>
      <c r="B148" s="502"/>
      <c r="C148" s="502"/>
      <c r="D148" s="502"/>
      <c r="E148" s="502"/>
    </row>
    <row r="149" spans="1:5" ht="14.25" customHeight="1">
      <c r="A149" s="502"/>
      <c r="B149" s="502"/>
      <c r="C149" s="502"/>
      <c r="D149" s="502"/>
      <c r="E149" s="502"/>
    </row>
    <row r="150" spans="1:5" ht="14.25" customHeight="1">
      <c r="A150" s="502"/>
      <c r="B150" s="502"/>
      <c r="C150" s="502"/>
      <c r="D150" s="502"/>
      <c r="E150" s="502"/>
    </row>
    <row r="151" spans="1:5" ht="14.25" customHeight="1">
      <c r="A151" s="502"/>
      <c r="B151" s="502"/>
      <c r="C151" s="502"/>
      <c r="D151" s="502"/>
      <c r="E151" s="502"/>
    </row>
    <row r="152" spans="1:5" ht="14.25" customHeight="1">
      <c r="A152" s="502"/>
      <c r="B152" s="502"/>
      <c r="C152" s="502"/>
      <c r="D152" s="502"/>
      <c r="E152" s="502"/>
    </row>
    <row r="153" spans="1:5" ht="14.25" customHeight="1">
      <c r="A153" s="490"/>
      <c r="B153" s="490"/>
      <c r="C153" s="490"/>
      <c r="D153" s="500"/>
      <c r="E153" s="500"/>
    </row>
    <row r="154" spans="1:5" ht="14.25" customHeight="1">
      <c r="A154" s="502"/>
      <c r="B154" s="502"/>
      <c r="C154" s="502"/>
      <c r="D154" s="502"/>
      <c r="E154" s="502"/>
    </row>
    <row r="155" spans="1:5" ht="12" customHeight="1">
      <c r="A155" s="502"/>
      <c r="B155" s="502"/>
      <c r="C155" s="502"/>
      <c r="D155" s="502"/>
      <c r="E155" s="502"/>
    </row>
    <row r="156" spans="1:5" ht="12" customHeight="1">
      <c r="A156" s="502"/>
      <c r="B156" s="502"/>
      <c r="C156" s="502"/>
      <c r="D156" s="502"/>
      <c r="E156" s="502"/>
    </row>
    <row r="157" spans="1:5" ht="12" customHeight="1">
      <c r="A157" s="502"/>
      <c r="B157" s="502"/>
      <c r="C157" s="502"/>
      <c r="D157" s="502"/>
      <c r="E157" s="502"/>
    </row>
    <row r="158" spans="1:5" ht="12" customHeight="1">
      <c r="A158" s="502"/>
      <c r="B158" s="502"/>
      <c r="C158" s="502"/>
      <c r="D158" s="502"/>
      <c r="E158" s="502"/>
    </row>
    <row r="159" spans="1:5" ht="12" customHeight="1">
      <c r="A159" s="502"/>
      <c r="B159" s="502"/>
      <c r="C159" s="502"/>
      <c r="D159" s="502"/>
      <c r="E159" s="502"/>
    </row>
    <row r="160" spans="1:5" ht="12" customHeight="1">
      <c r="A160" s="502"/>
      <c r="B160" s="502"/>
      <c r="C160" s="502"/>
      <c r="D160" s="502"/>
      <c r="E160" s="502"/>
    </row>
    <row r="161" spans="1:9" ht="12" customHeight="1">
      <c r="A161" s="502"/>
      <c r="B161" s="502"/>
      <c r="C161" s="502"/>
      <c r="D161" s="502"/>
      <c r="E161" s="502"/>
    </row>
    <row r="162" spans="1:9" ht="12" customHeight="1">
      <c r="A162" s="502"/>
      <c r="B162" s="502"/>
      <c r="C162" s="502"/>
      <c r="D162" s="502"/>
      <c r="E162" s="502"/>
    </row>
    <row r="163" spans="1:9" ht="12.75" customHeight="1">
      <c r="A163" s="502"/>
      <c r="B163" s="502"/>
      <c r="C163" s="502"/>
      <c r="D163" s="502"/>
      <c r="E163" s="502"/>
    </row>
    <row r="164" spans="1:9" ht="12" hidden="1" customHeight="1">
      <c r="A164" s="505"/>
      <c r="B164" s="505"/>
      <c r="C164" s="505"/>
      <c r="D164" s="505"/>
      <c r="E164" s="505"/>
    </row>
    <row r="165" spans="1:9">
      <c r="A165" s="506"/>
      <c r="B165" s="506"/>
      <c r="C165" s="506"/>
      <c r="D165" s="506"/>
      <c r="E165" s="506"/>
    </row>
    <row r="166" spans="1:9">
      <c r="A166" s="506"/>
      <c r="B166" s="506"/>
      <c r="C166" s="506"/>
      <c r="D166" s="506"/>
      <c r="E166" s="506"/>
    </row>
    <row r="167" spans="1:9" s="506" customFormat="1" ht="15.75" customHeight="1"/>
    <row r="168" spans="1:9" s="506" customFormat="1" ht="11.45" customHeight="1"/>
    <row r="169" spans="1:9" s="506" customFormat="1" ht="13.5" customHeight="1"/>
    <row r="170" spans="1:9" s="506" customFormat="1" ht="14.45" customHeight="1">
      <c r="A170" s="462"/>
      <c r="B170" s="462"/>
      <c r="C170" s="462"/>
      <c r="D170" s="462"/>
      <c r="E170" s="462"/>
    </row>
    <row r="171" spans="1:9" s="506" customFormat="1">
      <c r="A171" s="462"/>
      <c r="B171" s="462"/>
      <c r="C171" s="462"/>
      <c r="D171" s="462"/>
      <c r="E171" s="462"/>
      <c r="F171" s="507"/>
      <c r="G171" s="507"/>
      <c r="H171" s="507"/>
      <c r="I171" s="507"/>
    </row>
  </sheetData>
  <mergeCells count="6">
    <mergeCell ref="D34:E34"/>
    <mergeCell ref="A9:E9"/>
    <mergeCell ref="A11:D11"/>
    <mergeCell ref="D31:E31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54" workbookViewId="0">
      <selection activeCell="K359" sqref="K359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3" t="s">
        <v>8</v>
      </c>
      <c r="H8" s="513"/>
      <c r="I8" s="513"/>
      <c r="J8" s="513"/>
      <c r="K8" s="513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6" t="s">
        <v>10</v>
      </c>
      <c r="H11" s="516"/>
      <c r="I11" s="516"/>
      <c r="J11" s="516"/>
      <c r="K11" s="516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 s="154"/>
      <c r="C17" s="154"/>
      <c r="D17" s="154"/>
      <c r="E17" s="518" t="s">
        <v>14</v>
      </c>
      <c r="F17" s="518"/>
      <c r="G17" s="518"/>
      <c r="H17" s="518"/>
      <c r="I17" s="518"/>
      <c r="J17" s="518"/>
      <c r="K17" s="518"/>
      <c r="L17" s="154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53"/>
      <c r="J19" s="12"/>
      <c r="K19" s="13"/>
      <c r="L19" s="14" t="s">
        <v>16</v>
      </c>
      <c r="M19" s="136"/>
    </row>
    <row r="20" spans="1:17" ht="11.25" customHeight="1">
      <c r="F20" s="153"/>
      <c r="J20" s="15" t="s">
        <v>17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18</v>
      </c>
      <c r="L21" s="16"/>
      <c r="M21" s="136"/>
    </row>
    <row r="22" spans="1:17" ht="12.75" customHeight="1">
      <c r="C22" s="520"/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53"/>
      <c r="G23" s="151" t="s">
        <v>22</v>
      </c>
      <c r="H23" s="21"/>
      <c r="J23" s="147" t="s">
        <v>23</v>
      </c>
      <c r="K23" s="22" t="s">
        <v>24</v>
      </c>
      <c r="L23" s="16"/>
      <c r="M23" s="136"/>
    </row>
    <row r="24" spans="1:17" ht="12.75" customHeight="1">
      <c r="F24" s="153"/>
      <c r="G24" s="23" t="s">
        <v>25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510" t="s">
        <v>27</v>
      </c>
      <c r="H25" s="510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369900</v>
      </c>
      <c r="J30" s="44">
        <f>SUM(J31+J42+J61+J82+J89+J109+J131+J150+J160)</f>
        <v>369900</v>
      </c>
      <c r="K30" s="45">
        <f>SUM(K31+K42+K61+K82+K89+K109+K131+K150+K160)</f>
        <v>369795.25</v>
      </c>
      <c r="L30" s="44">
        <f>SUM(L31+L42+L61+L82+L89+L109+L131+L150+L160)</f>
        <v>369795.25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268600</v>
      </c>
      <c r="J31" s="44">
        <f>SUM(J32+J38)</f>
        <v>268600</v>
      </c>
      <c r="K31" s="52">
        <f>SUM(K32+K38)</f>
        <v>268600</v>
      </c>
      <c r="L31" s="53">
        <f>SUM(L32+L38)</f>
        <v>268600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264900</v>
      </c>
      <c r="J32" s="44">
        <f>SUM(J33)</f>
        <v>264900</v>
      </c>
      <c r="K32" s="45">
        <f>SUM(K33)</f>
        <v>264900</v>
      </c>
      <c r="L32" s="44">
        <f>SUM(L33)</f>
        <v>264900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264900</v>
      </c>
      <c r="J33" s="44">
        <f t="shared" ref="J33:L34" si="0">SUM(J34)</f>
        <v>264900</v>
      </c>
      <c r="K33" s="44">
        <f t="shared" si="0"/>
        <v>264900</v>
      </c>
      <c r="L33" s="44">
        <f t="shared" si="0"/>
        <v>264900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264900</v>
      </c>
      <c r="J34" s="45">
        <f t="shared" si="0"/>
        <v>264900</v>
      </c>
      <c r="K34" s="45">
        <f t="shared" si="0"/>
        <v>264900</v>
      </c>
      <c r="L34" s="45">
        <f t="shared" si="0"/>
        <v>264900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264900</v>
      </c>
      <c r="J35" s="60">
        <v>264900</v>
      </c>
      <c r="K35" s="60">
        <v>264900</v>
      </c>
      <c r="L35" s="60">
        <v>264900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3700</v>
      </c>
      <c r="J38" s="44">
        <f t="shared" si="1"/>
        <v>3700</v>
      </c>
      <c r="K38" s="45">
        <f t="shared" si="1"/>
        <v>3700</v>
      </c>
      <c r="L38" s="44">
        <f t="shared" si="1"/>
        <v>3700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3700</v>
      </c>
      <c r="J39" s="44">
        <f t="shared" si="1"/>
        <v>3700</v>
      </c>
      <c r="K39" s="44">
        <f t="shared" si="1"/>
        <v>3700</v>
      </c>
      <c r="L39" s="44">
        <f t="shared" si="1"/>
        <v>3700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3700</v>
      </c>
      <c r="J40" s="44">
        <f t="shared" si="1"/>
        <v>3700</v>
      </c>
      <c r="K40" s="44">
        <f t="shared" si="1"/>
        <v>3700</v>
      </c>
      <c r="L40" s="44">
        <f t="shared" si="1"/>
        <v>3700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3700</v>
      </c>
      <c r="J41" s="60">
        <v>3700</v>
      </c>
      <c r="K41" s="60">
        <v>3700</v>
      </c>
      <c r="L41" s="60">
        <v>3700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82500</v>
      </c>
      <c r="J42" s="65">
        <f t="shared" si="2"/>
        <v>82500</v>
      </c>
      <c r="K42" s="64">
        <f t="shared" si="2"/>
        <v>82395.249999999985</v>
      </c>
      <c r="L42" s="64">
        <f t="shared" si="2"/>
        <v>82395.249999999985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82500</v>
      </c>
      <c r="J43" s="45">
        <f t="shared" si="2"/>
        <v>82500</v>
      </c>
      <c r="K43" s="44">
        <f t="shared" si="2"/>
        <v>82395.249999999985</v>
      </c>
      <c r="L43" s="45">
        <f t="shared" si="2"/>
        <v>82395.249999999985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82500</v>
      </c>
      <c r="J44" s="45">
        <f t="shared" si="2"/>
        <v>82500</v>
      </c>
      <c r="K44" s="53">
        <f t="shared" si="2"/>
        <v>82395.249999999985</v>
      </c>
      <c r="L44" s="53">
        <f t="shared" si="2"/>
        <v>82395.249999999985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82500</v>
      </c>
      <c r="J45" s="71">
        <f>SUM(J46:J60)</f>
        <v>82500</v>
      </c>
      <c r="K45" s="72">
        <f>SUM(K46:K60)</f>
        <v>82395.249999999985</v>
      </c>
      <c r="L45" s="72">
        <f>SUM(L46:L60)</f>
        <v>82395.249999999985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1800</v>
      </c>
      <c r="J46" s="60">
        <v>1800</v>
      </c>
      <c r="K46" s="60">
        <v>1800</v>
      </c>
      <c r="L46" s="60">
        <v>1800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60</v>
      </c>
      <c r="J47" s="60">
        <v>60</v>
      </c>
      <c r="K47" s="60">
        <v>57</v>
      </c>
      <c r="L47" s="60">
        <v>57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1500</v>
      </c>
      <c r="J48" s="60">
        <v>1500</v>
      </c>
      <c r="K48" s="60">
        <v>1474.63</v>
      </c>
      <c r="L48" s="60">
        <v>1474.63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7250</v>
      </c>
      <c r="J49" s="60">
        <v>7250</v>
      </c>
      <c r="K49" s="60">
        <v>7250</v>
      </c>
      <c r="L49" s="60">
        <v>7250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580</v>
      </c>
      <c r="J50" s="60">
        <v>580</v>
      </c>
      <c r="K50" s="60">
        <v>533.79999999999995</v>
      </c>
      <c r="L50" s="60">
        <v>533.79999999999995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6500</v>
      </c>
      <c r="J54" s="60">
        <v>6500</v>
      </c>
      <c r="K54" s="60">
        <v>6500</v>
      </c>
      <c r="L54" s="60">
        <v>6500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400</v>
      </c>
      <c r="J55" s="60">
        <v>400</v>
      </c>
      <c r="K55" s="60">
        <v>390</v>
      </c>
      <c r="L55" s="60">
        <v>390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56130</v>
      </c>
      <c r="J57" s="60">
        <v>56130</v>
      </c>
      <c r="K57" s="60">
        <v>56130</v>
      </c>
      <c r="L57" s="60">
        <v>56130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1050</v>
      </c>
      <c r="J58" s="60">
        <v>1050</v>
      </c>
      <c r="K58" s="60">
        <v>1034.18</v>
      </c>
      <c r="L58" s="60">
        <v>1034.18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7130</v>
      </c>
      <c r="J60" s="60">
        <v>7130</v>
      </c>
      <c r="K60" s="60">
        <v>7125.64</v>
      </c>
      <c r="L60" s="60">
        <v>7125.64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18800</v>
      </c>
      <c r="J131" s="84">
        <f>SUM(J132+J137+J145)</f>
        <v>18800</v>
      </c>
      <c r="K131" s="45">
        <f>SUM(K132+K137+K145)</f>
        <v>18800</v>
      </c>
      <c r="L131" s="44">
        <f>SUM(L132+L137+L145)</f>
        <v>18800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8300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8300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8300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8300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10500</v>
      </c>
      <c r="J145" s="84">
        <f t="shared" si="15"/>
        <v>10500</v>
      </c>
      <c r="K145" s="45">
        <f t="shared" si="15"/>
        <v>10500</v>
      </c>
      <c r="L145" s="44">
        <f t="shared" si="15"/>
        <v>10500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10500</v>
      </c>
      <c r="J146" s="97">
        <f t="shared" si="15"/>
        <v>10500</v>
      </c>
      <c r="K146" s="72">
        <f t="shared" si="15"/>
        <v>10500</v>
      </c>
      <c r="L146" s="71">
        <f t="shared" si="15"/>
        <v>10500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10500</v>
      </c>
      <c r="J147" s="84">
        <f>SUM(J148:J149)</f>
        <v>10500</v>
      </c>
      <c r="K147" s="45">
        <f>SUM(K148:K149)</f>
        <v>10500</v>
      </c>
      <c r="L147" s="44">
        <f>SUM(L148:L149)</f>
        <v>10500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10500</v>
      </c>
      <c r="J148" s="98">
        <v>10500</v>
      </c>
      <c r="K148" s="98">
        <v>10500</v>
      </c>
      <c r="L148" s="98">
        <v>10500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369900</v>
      </c>
      <c r="J359" s="93">
        <f>SUM(J30+J176)</f>
        <v>369900</v>
      </c>
      <c r="K359" s="93">
        <f>SUM(K30+K176)</f>
        <v>369795.25</v>
      </c>
      <c r="L359" s="93">
        <f>SUM(L30+L176)</f>
        <v>369795.25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 s="154"/>
      <c r="F362" s="154"/>
      <c r="G362" s="142"/>
      <c r="H362" s="142"/>
      <c r="I362" s="155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8740157480314965" right="0.11811023622047245" top="0.35433070866141736" bottom="0.3937007874015748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131" workbookViewId="0">
      <selection activeCell="L10" sqref="L10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3" t="s">
        <v>8</v>
      </c>
      <c r="H8" s="513"/>
      <c r="I8" s="513"/>
      <c r="J8" s="513"/>
      <c r="K8" s="513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6" t="s">
        <v>10</v>
      </c>
      <c r="H11" s="516"/>
      <c r="I11" s="516"/>
      <c r="J11" s="516"/>
      <c r="K11" s="516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 s="154"/>
      <c r="C17" s="154"/>
      <c r="D17" s="154"/>
      <c r="E17" s="518" t="s">
        <v>14</v>
      </c>
      <c r="F17" s="518"/>
      <c r="G17" s="518"/>
      <c r="H17" s="518"/>
      <c r="I17" s="518"/>
      <c r="J17" s="518"/>
      <c r="K17" s="518"/>
      <c r="L17" s="154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53"/>
      <c r="J19" s="12"/>
      <c r="K19" s="13"/>
      <c r="L19" s="14" t="s">
        <v>16</v>
      </c>
      <c r="M19" s="136"/>
    </row>
    <row r="20" spans="1:17" ht="11.25" customHeight="1">
      <c r="F20" s="153"/>
      <c r="J20" s="15" t="s">
        <v>17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18</v>
      </c>
      <c r="L21" s="16"/>
      <c r="M21" s="136"/>
    </row>
    <row r="22" spans="1:17" ht="12.75" customHeight="1">
      <c r="C22" s="520" t="s">
        <v>19</v>
      </c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53"/>
      <c r="G23" s="151" t="s">
        <v>22</v>
      </c>
      <c r="H23" s="21"/>
      <c r="J23" s="147" t="s">
        <v>23</v>
      </c>
      <c r="K23" s="22" t="s">
        <v>24</v>
      </c>
      <c r="L23" s="16"/>
      <c r="M23" s="136"/>
    </row>
    <row r="24" spans="1:17" ht="12.75" customHeight="1">
      <c r="F24" s="153"/>
      <c r="G24" s="23" t="s">
        <v>25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510" t="s">
        <v>27</v>
      </c>
      <c r="H25" s="510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361600</v>
      </c>
      <c r="J30" s="44">
        <f>SUM(J31+J42+J61+J82+J89+J109+J131+J150+J160)</f>
        <v>361600</v>
      </c>
      <c r="K30" s="45">
        <f>SUM(K31+K42+K61+K82+K89+K109+K131+K150+K160)</f>
        <v>361495.25</v>
      </c>
      <c r="L30" s="44">
        <f>SUM(L31+L42+L61+L82+L89+L109+L131+L150+L160)</f>
        <v>361495.25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268600</v>
      </c>
      <c r="J31" s="44">
        <f>SUM(J32+J38)</f>
        <v>268600</v>
      </c>
      <c r="K31" s="52">
        <f>SUM(K32+K38)</f>
        <v>268600</v>
      </c>
      <c r="L31" s="53">
        <f>SUM(L32+L38)</f>
        <v>268600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264900</v>
      </c>
      <c r="J32" s="44">
        <f>SUM(J33)</f>
        <v>264900</v>
      </c>
      <c r="K32" s="45">
        <f>SUM(K33)</f>
        <v>264900</v>
      </c>
      <c r="L32" s="44">
        <f>SUM(L33)</f>
        <v>264900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264900</v>
      </c>
      <c r="J33" s="44">
        <f t="shared" ref="J33:L34" si="0">SUM(J34)</f>
        <v>264900</v>
      </c>
      <c r="K33" s="44">
        <f t="shared" si="0"/>
        <v>264900</v>
      </c>
      <c r="L33" s="44">
        <f t="shared" si="0"/>
        <v>264900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264900</v>
      </c>
      <c r="J34" s="45">
        <f t="shared" si="0"/>
        <v>264900</v>
      </c>
      <c r="K34" s="45">
        <f t="shared" si="0"/>
        <v>264900</v>
      </c>
      <c r="L34" s="45">
        <f t="shared" si="0"/>
        <v>264900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264900</v>
      </c>
      <c r="J35" s="60">
        <v>264900</v>
      </c>
      <c r="K35" s="60">
        <v>264900</v>
      </c>
      <c r="L35" s="60">
        <v>264900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3700</v>
      </c>
      <c r="J38" s="44">
        <f t="shared" si="1"/>
        <v>3700</v>
      </c>
      <c r="K38" s="45">
        <f t="shared" si="1"/>
        <v>3700</v>
      </c>
      <c r="L38" s="44">
        <f t="shared" si="1"/>
        <v>3700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3700</v>
      </c>
      <c r="J39" s="44">
        <f t="shared" si="1"/>
        <v>3700</v>
      </c>
      <c r="K39" s="44">
        <f t="shared" si="1"/>
        <v>3700</v>
      </c>
      <c r="L39" s="44">
        <f t="shared" si="1"/>
        <v>3700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3700</v>
      </c>
      <c r="J40" s="44">
        <f t="shared" si="1"/>
        <v>3700</v>
      </c>
      <c r="K40" s="44">
        <f t="shared" si="1"/>
        <v>3700</v>
      </c>
      <c r="L40" s="44">
        <f t="shared" si="1"/>
        <v>3700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3700</v>
      </c>
      <c r="J41" s="60">
        <v>3700</v>
      </c>
      <c r="K41" s="60">
        <v>3700</v>
      </c>
      <c r="L41" s="60">
        <v>3700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82500</v>
      </c>
      <c r="J42" s="65">
        <f t="shared" si="2"/>
        <v>82500</v>
      </c>
      <c r="K42" s="64">
        <f t="shared" si="2"/>
        <v>82395.249999999985</v>
      </c>
      <c r="L42" s="64">
        <f t="shared" si="2"/>
        <v>82395.249999999985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82500</v>
      </c>
      <c r="J43" s="45">
        <f t="shared" si="2"/>
        <v>82500</v>
      </c>
      <c r="K43" s="44">
        <f t="shared" si="2"/>
        <v>82395.249999999985</v>
      </c>
      <c r="L43" s="45">
        <f t="shared" si="2"/>
        <v>82395.249999999985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82500</v>
      </c>
      <c r="J44" s="45">
        <f t="shared" si="2"/>
        <v>82500</v>
      </c>
      <c r="K44" s="53">
        <f t="shared" si="2"/>
        <v>82395.249999999985</v>
      </c>
      <c r="L44" s="53">
        <f t="shared" si="2"/>
        <v>82395.249999999985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82500</v>
      </c>
      <c r="J45" s="71">
        <f>SUM(J46:J60)</f>
        <v>82500</v>
      </c>
      <c r="K45" s="72">
        <f>SUM(K46:K60)</f>
        <v>82395.249999999985</v>
      </c>
      <c r="L45" s="72">
        <f>SUM(L46:L60)</f>
        <v>82395.249999999985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1800</v>
      </c>
      <c r="J46" s="60">
        <v>1800</v>
      </c>
      <c r="K46" s="60">
        <v>1800</v>
      </c>
      <c r="L46" s="60">
        <v>1800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60</v>
      </c>
      <c r="J47" s="60">
        <v>60</v>
      </c>
      <c r="K47" s="60">
        <v>57</v>
      </c>
      <c r="L47" s="60">
        <v>57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1500</v>
      </c>
      <c r="J48" s="60">
        <v>1500</v>
      </c>
      <c r="K48" s="60">
        <v>1474.63</v>
      </c>
      <c r="L48" s="60">
        <v>1474.63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7250</v>
      </c>
      <c r="J49" s="60">
        <v>7250</v>
      </c>
      <c r="K49" s="60">
        <v>7250</v>
      </c>
      <c r="L49" s="60">
        <v>7250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580</v>
      </c>
      <c r="J50" s="60">
        <v>580</v>
      </c>
      <c r="K50" s="60">
        <v>533.79999999999995</v>
      </c>
      <c r="L50" s="60">
        <v>533.79999999999995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6500</v>
      </c>
      <c r="J54" s="60">
        <v>6500</v>
      </c>
      <c r="K54" s="60">
        <v>6500</v>
      </c>
      <c r="L54" s="60">
        <v>6500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400</v>
      </c>
      <c r="J55" s="60">
        <v>400</v>
      </c>
      <c r="K55" s="60">
        <v>390</v>
      </c>
      <c r="L55" s="60">
        <v>390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56130</v>
      </c>
      <c r="J57" s="60">
        <v>56130</v>
      </c>
      <c r="K57" s="60">
        <v>56130</v>
      </c>
      <c r="L57" s="60">
        <v>56130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1050</v>
      </c>
      <c r="J58" s="60">
        <v>1050</v>
      </c>
      <c r="K58" s="60">
        <v>1034.18</v>
      </c>
      <c r="L58" s="60">
        <v>1034.18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7130</v>
      </c>
      <c r="J60" s="60">
        <v>7130</v>
      </c>
      <c r="K60" s="60">
        <v>7125.64</v>
      </c>
      <c r="L60" s="60">
        <v>7125.64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10500</v>
      </c>
      <c r="J131" s="84">
        <f>SUM(J132+J137+J145)</f>
        <v>10500</v>
      </c>
      <c r="K131" s="45">
        <f>SUM(K132+K137+K145)</f>
        <v>10500</v>
      </c>
      <c r="L131" s="44">
        <f>SUM(L132+L137+L145)</f>
        <v>10500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10500</v>
      </c>
      <c r="J145" s="84">
        <f t="shared" si="15"/>
        <v>10500</v>
      </c>
      <c r="K145" s="45">
        <f t="shared" si="15"/>
        <v>10500</v>
      </c>
      <c r="L145" s="44">
        <f t="shared" si="15"/>
        <v>10500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10500</v>
      </c>
      <c r="J146" s="97">
        <f t="shared" si="15"/>
        <v>10500</v>
      </c>
      <c r="K146" s="72">
        <f t="shared" si="15"/>
        <v>10500</v>
      </c>
      <c r="L146" s="71">
        <f t="shared" si="15"/>
        <v>10500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10500</v>
      </c>
      <c r="J147" s="84">
        <f>SUM(J148:J149)</f>
        <v>10500</v>
      </c>
      <c r="K147" s="45">
        <f>SUM(K148:K149)</f>
        <v>10500</v>
      </c>
      <c r="L147" s="44">
        <f>SUM(L148:L149)</f>
        <v>10500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10500</v>
      </c>
      <c r="J148" s="98">
        <v>10500</v>
      </c>
      <c r="K148" s="98">
        <v>10500</v>
      </c>
      <c r="L148" s="98">
        <v>10500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361600</v>
      </c>
      <c r="J359" s="93">
        <f>SUM(J30+J176)</f>
        <v>361600</v>
      </c>
      <c r="K359" s="93">
        <f>SUM(K30+K176)</f>
        <v>361495.25</v>
      </c>
      <c r="L359" s="93">
        <f>SUM(L30+L176)</f>
        <v>361495.25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 s="154"/>
      <c r="F362" s="154"/>
      <c r="G362" s="142"/>
      <c r="H362" s="142"/>
      <c r="I362" s="155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9055118110236221" right="0.31496062992125984" top="0.35433070866141736" bottom="0.35433070866141736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140" workbookViewId="0">
      <selection activeCell="R28" sqref="R28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3" t="s">
        <v>8</v>
      </c>
      <c r="H8" s="513"/>
      <c r="I8" s="513"/>
      <c r="J8" s="513"/>
      <c r="K8" s="513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6" t="s">
        <v>10</v>
      </c>
      <c r="H11" s="516"/>
      <c r="I11" s="516"/>
      <c r="J11" s="516"/>
      <c r="K11" s="516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 s="154"/>
      <c r="C17" s="154"/>
      <c r="D17" s="154"/>
      <c r="E17" s="518" t="s">
        <v>14</v>
      </c>
      <c r="F17" s="518"/>
      <c r="G17" s="518"/>
      <c r="H17" s="518"/>
      <c r="I17" s="518"/>
      <c r="J17" s="518"/>
      <c r="K17" s="518"/>
      <c r="L17" s="154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53"/>
      <c r="J19" s="12"/>
      <c r="K19" s="13"/>
      <c r="L19" s="14" t="s">
        <v>16</v>
      </c>
      <c r="M19" s="136"/>
    </row>
    <row r="20" spans="1:17" ht="11.25" customHeight="1">
      <c r="F20" s="153"/>
      <c r="J20" s="15" t="s">
        <v>17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18</v>
      </c>
      <c r="L21" s="16"/>
      <c r="M21" s="136"/>
    </row>
    <row r="22" spans="1:17" ht="12.75" customHeight="1">
      <c r="C22" s="520" t="s">
        <v>245</v>
      </c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53"/>
      <c r="G23" s="151" t="s">
        <v>22</v>
      </c>
      <c r="H23" s="21"/>
      <c r="J23" s="147" t="s">
        <v>23</v>
      </c>
      <c r="K23" s="22" t="s">
        <v>24</v>
      </c>
      <c r="L23" s="16"/>
      <c r="M23" s="136"/>
    </row>
    <row r="24" spans="1:17" ht="12.75" customHeight="1">
      <c r="F24" s="153"/>
      <c r="G24" s="23" t="s">
        <v>25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510" t="s">
        <v>27</v>
      </c>
      <c r="H25" s="510"/>
      <c r="I25" s="144" t="s">
        <v>28</v>
      </c>
      <c r="J25" s="145" t="s">
        <v>246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8300</v>
      </c>
      <c r="J30" s="44">
        <f>SUM(J31+J42+J61+J82+J89+J109+J131+J150+J160)</f>
        <v>8300</v>
      </c>
      <c r="K30" s="45">
        <f>SUM(K31+K42+K61+K82+K89+K109+K131+K150+K160)</f>
        <v>8300</v>
      </c>
      <c r="L30" s="44">
        <f>SUM(L31+L42+L61+L82+L89+L109+L131+L150+L160)</f>
        <v>8300</v>
      </c>
    </row>
    <row r="31" spans="1:17" ht="16.5" hidden="1" customHeight="1" collapsed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138"/>
      <c r="R34" s="138"/>
    </row>
    <row r="35" spans="1:19" ht="14.25" hidden="1" customHeight="1" collapsed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138"/>
      <c r="R40" s="138"/>
    </row>
    <row r="41" spans="1:19" ht="14.25" hidden="1" customHeight="1" collapsed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138"/>
      <c r="R41" s="138"/>
    </row>
    <row r="42" spans="1:19" ht="26.25" hidden="1" customHeight="1" collapsed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0</v>
      </c>
      <c r="J42" s="65">
        <f t="shared" si="2"/>
        <v>0</v>
      </c>
      <c r="K42" s="64">
        <f t="shared" si="2"/>
        <v>0</v>
      </c>
      <c r="L42" s="64">
        <f t="shared" si="2"/>
        <v>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0</v>
      </c>
      <c r="J43" s="45">
        <f t="shared" si="2"/>
        <v>0</v>
      </c>
      <c r="K43" s="44">
        <f t="shared" si="2"/>
        <v>0</v>
      </c>
      <c r="L43" s="45">
        <f t="shared" si="2"/>
        <v>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0</v>
      </c>
      <c r="J44" s="45">
        <f t="shared" si="2"/>
        <v>0</v>
      </c>
      <c r="K44" s="53">
        <f t="shared" si="2"/>
        <v>0</v>
      </c>
      <c r="L44" s="53">
        <f t="shared" si="2"/>
        <v>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hidden="1" customHeight="1" collapsed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0</v>
      </c>
      <c r="J60" s="60">
        <v>0</v>
      </c>
      <c r="K60" s="60">
        <v>0</v>
      </c>
      <c r="L60" s="60">
        <v>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8300</v>
      </c>
      <c r="J131" s="84">
        <f>SUM(J132+J137+J145)</f>
        <v>8300</v>
      </c>
      <c r="K131" s="45">
        <f>SUM(K132+K137+K145)</f>
        <v>8300</v>
      </c>
      <c r="L131" s="44">
        <f>SUM(L132+L137+L145)</f>
        <v>8300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8300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8300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8300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8300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8300</v>
      </c>
      <c r="J359" s="93">
        <f>SUM(J30+J176)</f>
        <v>8300</v>
      </c>
      <c r="K359" s="93">
        <f>SUM(K30+K176)</f>
        <v>8300</v>
      </c>
      <c r="L359" s="93">
        <f>SUM(L30+L176)</f>
        <v>8300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 s="154"/>
      <c r="F362" s="154"/>
      <c r="G362" s="142"/>
      <c r="H362" s="142"/>
      <c r="I362" s="155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showRuler="0" topLeftCell="A28" zoomScaleNormal="100" workbookViewId="0">
      <selection activeCell="L60" sqref="L60:Q6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513" t="s">
        <v>8</v>
      </c>
      <c r="H8" s="513"/>
      <c r="I8" s="513"/>
      <c r="J8" s="513"/>
      <c r="K8" s="513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16" t="s">
        <v>10</v>
      </c>
      <c r="H11" s="516"/>
      <c r="I11" s="516"/>
      <c r="J11" s="516"/>
      <c r="K11" s="5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/>
      <c r="C17"/>
      <c r="D17"/>
      <c r="E17" s="518" t="s">
        <v>14</v>
      </c>
      <c r="F17" s="518"/>
      <c r="G17" s="518"/>
      <c r="H17" s="518"/>
      <c r="I17" s="518"/>
      <c r="J17" s="518"/>
      <c r="K17" s="518"/>
      <c r="L17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520" t="s">
        <v>19</v>
      </c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 t="s">
        <v>26</v>
      </c>
      <c r="I24" s="25"/>
      <c r="J24" s="26"/>
      <c r="K24" s="16"/>
      <c r="L24" s="16"/>
      <c r="M24" s="136"/>
    </row>
    <row r="25" spans="1:17" ht="13.5" customHeight="1">
      <c r="F25" s="1"/>
      <c r="G25" s="510" t="s">
        <v>27</v>
      </c>
      <c r="H25" s="510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31</v>
      </c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355917</v>
      </c>
      <c r="J30" s="44">
        <f>SUM(J31+J42+J61+J82+J89+J109+J131+J150+J160)</f>
        <v>355917</v>
      </c>
      <c r="K30" s="45">
        <f>SUM(K31+K42+K61+K82+K89+K109+K131+K150+K160)</f>
        <v>355917</v>
      </c>
      <c r="L30" s="44">
        <f>SUM(L31+L42+L61+L82+L89+L109+L131+L150+L160)</f>
        <v>355917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348017</v>
      </c>
      <c r="J31" s="44">
        <f>SUM(J32+J38)</f>
        <v>348017</v>
      </c>
      <c r="K31" s="52">
        <f>SUM(K32+K38)</f>
        <v>348017</v>
      </c>
      <c r="L31" s="53">
        <f>SUM(L32+L38)</f>
        <v>348017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343017</v>
      </c>
      <c r="J32" s="44">
        <f>SUM(J33)</f>
        <v>343017</v>
      </c>
      <c r="K32" s="45">
        <f>SUM(K33)</f>
        <v>343017</v>
      </c>
      <c r="L32" s="44">
        <f>SUM(L33)</f>
        <v>343017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343017</v>
      </c>
      <c r="J33" s="44">
        <f t="shared" ref="J33:L34" si="0">SUM(J34)</f>
        <v>343017</v>
      </c>
      <c r="K33" s="44">
        <f t="shared" si="0"/>
        <v>343017</v>
      </c>
      <c r="L33" s="44">
        <f t="shared" si="0"/>
        <v>343017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343017</v>
      </c>
      <c r="J34" s="45">
        <f t="shared" si="0"/>
        <v>343017</v>
      </c>
      <c r="K34" s="45">
        <f t="shared" si="0"/>
        <v>343017</v>
      </c>
      <c r="L34" s="45">
        <f t="shared" si="0"/>
        <v>343017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343017</v>
      </c>
      <c r="J35" s="60">
        <v>343017</v>
      </c>
      <c r="K35" s="60">
        <v>343017</v>
      </c>
      <c r="L35" s="60">
        <v>343017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5000</v>
      </c>
      <c r="J38" s="44">
        <f t="shared" si="1"/>
        <v>5000</v>
      </c>
      <c r="K38" s="45">
        <f t="shared" si="1"/>
        <v>5000</v>
      </c>
      <c r="L38" s="44">
        <f t="shared" si="1"/>
        <v>5000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5000</v>
      </c>
      <c r="J39" s="44">
        <f t="shared" si="1"/>
        <v>5000</v>
      </c>
      <c r="K39" s="44">
        <f t="shared" si="1"/>
        <v>5000</v>
      </c>
      <c r="L39" s="44">
        <f t="shared" si="1"/>
        <v>5000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5000</v>
      </c>
      <c r="J40" s="44">
        <f t="shared" si="1"/>
        <v>5000</v>
      </c>
      <c r="K40" s="44">
        <f t="shared" si="1"/>
        <v>5000</v>
      </c>
      <c r="L40" s="44">
        <f t="shared" si="1"/>
        <v>5000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5000</v>
      </c>
      <c r="J41" s="60">
        <v>5000</v>
      </c>
      <c r="K41" s="60">
        <v>5000</v>
      </c>
      <c r="L41" s="60">
        <v>5000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7300</v>
      </c>
      <c r="J42" s="65">
        <f t="shared" si="2"/>
        <v>7300</v>
      </c>
      <c r="K42" s="64">
        <f t="shared" si="2"/>
        <v>7300</v>
      </c>
      <c r="L42" s="64">
        <f t="shared" si="2"/>
        <v>7300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7300</v>
      </c>
      <c r="J43" s="45">
        <f t="shared" si="2"/>
        <v>7300</v>
      </c>
      <c r="K43" s="44">
        <f t="shared" si="2"/>
        <v>7300</v>
      </c>
      <c r="L43" s="45">
        <f t="shared" si="2"/>
        <v>7300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7300</v>
      </c>
      <c r="J44" s="45">
        <f t="shared" si="2"/>
        <v>7300</v>
      </c>
      <c r="K44" s="53">
        <f t="shared" si="2"/>
        <v>7300</v>
      </c>
      <c r="L44" s="53">
        <f t="shared" si="2"/>
        <v>7300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7300</v>
      </c>
      <c r="J45" s="71">
        <f>SUM(J46:J60)</f>
        <v>7300</v>
      </c>
      <c r="K45" s="72">
        <f>SUM(K46:K60)</f>
        <v>7300</v>
      </c>
      <c r="L45" s="72">
        <f>SUM(L46:L60)</f>
        <v>7300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1400</v>
      </c>
      <c r="J55" s="60">
        <v>1400</v>
      </c>
      <c r="K55" s="60">
        <v>1400</v>
      </c>
      <c r="L55" s="60">
        <v>1400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800</v>
      </c>
      <c r="J58" s="60">
        <v>800</v>
      </c>
      <c r="K58" s="60">
        <v>800</v>
      </c>
      <c r="L58" s="60">
        <v>800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5000</v>
      </c>
      <c r="J60" s="60">
        <v>5000</v>
      </c>
      <c r="K60" s="60">
        <v>5000</v>
      </c>
      <c r="L60" s="60">
        <v>5000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600</v>
      </c>
      <c r="J131" s="84">
        <f>SUM(J132+J137+J145)</f>
        <v>600</v>
      </c>
      <c r="K131" s="45">
        <f>SUM(K132+K137+K145)</f>
        <v>600</v>
      </c>
      <c r="L131" s="44">
        <f>SUM(L132+L137+L145)</f>
        <v>600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600</v>
      </c>
      <c r="J145" s="84">
        <f t="shared" si="15"/>
        <v>600</v>
      </c>
      <c r="K145" s="45">
        <f t="shared" si="15"/>
        <v>600</v>
      </c>
      <c r="L145" s="44">
        <f t="shared" si="15"/>
        <v>600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600</v>
      </c>
      <c r="J146" s="97">
        <f t="shared" si="15"/>
        <v>600</v>
      </c>
      <c r="K146" s="72">
        <f t="shared" si="15"/>
        <v>600</v>
      </c>
      <c r="L146" s="71">
        <f t="shared" si="15"/>
        <v>600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600</v>
      </c>
      <c r="J147" s="84">
        <f>SUM(J148:J149)</f>
        <v>600</v>
      </c>
      <c r="K147" s="45">
        <f>SUM(K148:K149)</f>
        <v>600</v>
      </c>
      <c r="L147" s="44">
        <f>SUM(L148:L149)</f>
        <v>600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600</v>
      </c>
      <c r="J148" s="98">
        <v>600</v>
      </c>
      <c r="K148" s="98">
        <v>600</v>
      </c>
      <c r="L148" s="98">
        <v>600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355917</v>
      </c>
      <c r="J359" s="93">
        <f>SUM(J30+J176)</f>
        <v>355917</v>
      </c>
      <c r="K359" s="93">
        <f>SUM(K30+K176)</f>
        <v>355917</v>
      </c>
      <c r="L359" s="93">
        <f>SUM(L30+L176)</f>
        <v>355917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/>
      <c r="F362"/>
      <c r="G362" s="142"/>
      <c r="H362" s="142"/>
      <c r="I362" s="130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G25:H25"/>
    <mergeCell ref="K362:L362"/>
  </mergeCells>
  <pageMargins left="0.59055118110236227" right="0.39370078740157483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42" workbookViewId="0">
      <selection activeCell="L359" sqref="L359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1" t="s">
        <v>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3" t="s">
        <v>8</v>
      </c>
      <c r="H8" s="513"/>
      <c r="I8" s="513"/>
      <c r="J8" s="513"/>
      <c r="K8" s="513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4" t="s">
        <v>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5" t="s">
        <v>240</v>
      </c>
      <c r="H10" s="515"/>
      <c r="I10" s="515"/>
      <c r="J10" s="515"/>
      <c r="K10" s="515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6" t="s">
        <v>10</v>
      </c>
      <c r="H11" s="516"/>
      <c r="I11" s="516"/>
      <c r="J11" s="516"/>
      <c r="K11" s="516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4" t="s">
        <v>11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5" t="s">
        <v>12</v>
      </c>
      <c r="H15" s="515"/>
      <c r="I15" s="515"/>
      <c r="J15" s="515"/>
      <c r="K15" s="515"/>
    </row>
    <row r="16" spans="1:36" ht="11.25" customHeight="1">
      <c r="G16" s="517" t="s">
        <v>13</v>
      </c>
      <c r="H16" s="517"/>
      <c r="I16" s="517"/>
      <c r="J16" s="517"/>
      <c r="K16" s="517"/>
    </row>
    <row r="17" spans="1:17" ht="15" customHeight="1">
      <c r="B17" s="154"/>
      <c r="C17" s="154"/>
      <c r="D17" s="154"/>
      <c r="E17" s="518" t="s">
        <v>14</v>
      </c>
      <c r="F17" s="518"/>
      <c r="G17" s="518"/>
      <c r="H17" s="518"/>
      <c r="I17" s="518"/>
      <c r="J17" s="518"/>
      <c r="K17" s="518"/>
      <c r="L17" s="154"/>
    </row>
    <row r="18" spans="1:17" ht="12" customHeight="1">
      <c r="A18" s="519" t="s">
        <v>15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136"/>
    </row>
    <row r="19" spans="1:17" ht="12" customHeight="1">
      <c r="F19" s="153"/>
      <c r="J19" s="12"/>
      <c r="K19" s="13"/>
      <c r="L19" s="14" t="s">
        <v>16</v>
      </c>
      <c r="M19" s="136"/>
    </row>
    <row r="20" spans="1:17" ht="11.25" customHeight="1">
      <c r="F20" s="153"/>
      <c r="J20" s="15" t="s">
        <v>17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18</v>
      </c>
      <c r="L21" s="16"/>
      <c r="M21" s="136"/>
    </row>
    <row r="22" spans="1:17" ht="12.75" customHeight="1">
      <c r="C22" s="520" t="s">
        <v>19</v>
      </c>
      <c r="D22" s="521"/>
      <c r="E22" s="521"/>
      <c r="F22" s="521"/>
      <c r="G22" s="521"/>
      <c r="H22" s="521"/>
      <c r="I22" s="521"/>
      <c r="K22" s="19" t="s">
        <v>20</v>
      </c>
      <c r="L22" s="20" t="s">
        <v>21</v>
      </c>
      <c r="M22" s="136"/>
    </row>
    <row r="23" spans="1:17" ht="12" customHeight="1">
      <c r="F23" s="153"/>
      <c r="G23" s="151" t="s">
        <v>22</v>
      </c>
      <c r="H23" s="21"/>
      <c r="J23" s="147" t="s">
        <v>23</v>
      </c>
      <c r="K23" s="22" t="s">
        <v>24</v>
      </c>
      <c r="L23" s="16"/>
      <c r="M23" s="136"/>
    </row>
    <row r="24" spans="1:17" ht="12.75" customHeight="1">
      <c r="F24" s="153"/>
      <c r="G24" s="23" t="s">
        <v>25</v>
      </c>
      <c r="H24" s="24" t="s">
        <v>241</v>
      </c>
      <c r="I24" s="25"/>
      <c r="J24" s="26"/>
      <c r="K24" s="16"/>
      <c r="L24" s="16"/>
      <c r="M24" s="136"/>
    </row>
    <row r="25" spans="1:17" ht="13.5" customHeight="1">
      <c r="F25" s="153"/>
      <c r="G25" s="510" t="s">
        <v>27</v>
      </c>
      <c r="H25" s="510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242</v>
      </c>
      <c r="I26" s="29"/>
      <c r="J26" s="29"/>
      <c r="K26" s="30"/>
      <c r="L26" s="31" t="s">
        <v>32</v>
      </c>
      <c r="M26" s="137"/>
    </row>
    <row r="27" spans="1:17" ht="24" customHeight="1">
      <c r="A27" s="528" t="s">
        <v>33</v>
      </c>
      <c r="B27" s="529"/>
      <c r="C27" s="529"/>
      <c r="D27" s="529"/>
      <c r="E27" s="529"/>
      <c r="F27" s="529"/>
      <c r="G27" s="532" t="s">
        <v>34</v>
      </c>
      <c r="H27" s="534" t="s">
        <v>35</v>
      </c>
      <c r="I27" s="536" t="s">
        <v>36</v>
      </c>
      <c r="J27" s="537"/>
      <c r="K27" s="538" t="s">
        <v>37</v>
      </c>
      <c r="L27" s="540" t="s">
        <v>38</v>
      </c>
      <c r="M27" s="137"/>
    </row>
    <row r="28" spans="1:17" ht="46.5" customHeight="1">
      <c r="A28" s="530"/>
      <c r="B28" s="531"/>
      <c r="C28" s="531"/>
      <c r="D28" s="531"/>
      <c r="E28" s="531"/>
      <c r="F28" s="531"/>
      <c r="G28" s="533"/>
      <c r="H28" s="535"/>
      <c r="I28" s="32" t="s">
        <v>39</v>
      </c>
      <c r="J28" s="33" t="s">
        <v>40</v>
      </c>
      <c r="K28" s="539"/>
      <c r="L28" s="541"/>
    </row>
    <row r="29" spans="1:17" ht="11.25" customHeight="1">
      <c r="A29" s="522" t="s">
        <v>24</v>
      </c>
      <c r="B29" s="523"/>
      <c r="C29" s="523"/>
      <c r="D29" s="523"/>
      <c r="E29" s="523"/>
      <c r="F29" s="524"/>
      <c r="G29" s="34">
        <v>2</v>
      </c>
      <c r="H29" s="35">
        <v>3</v>
      </c>
      <c r="I29" s="36" t="s">
        <v>41</v>
      </c>
      <c r="J29" s="37" t="s">
        <v>42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43</v>
      </c>
      <c r="H30" s="43">
        <v>1</v>
      </c>
      <c r="I30" s="44">
        <f>SUM(I31+I42+I61+I82+I89+I109+I131+I150+I160)</f>
        <v>38600</v>
      </c>
      <c r="J30" s="44">
        <f>SUM(J31+J42+J61+J82+J89+J109+J131+J150+J160)</f>
        <v>38600</v>
      </c>
      <c r="K30" s="45">
        <f>SUM(K31+K42+K61+K82+K89+K109+K131+K150+K160)</f>
        <v>37423.81</v>
      </c>
      <c r="L30" s="44">
        <f>SUM(L31+L42+L61+L82+L89+L109+L131+L150+L160)</f>
        <v>37423.81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44</v>
      </c>
      <c r="H31" s="43">
        <v>2</v>
      </c>
      <c r="I31" s="44">
        <f>SUM(I32+I38)</f>
        <v>4500</v>
      </c>
      <c r="J31" s="44">
        <f>SUM(J32+J38)</f>
        <v>4500</v>
      </c>
      <c r="K31" s="52">
        <f>SUM(K32+K38)</f>
        <v>4500</v>
      </c>
      <c r="L31" s="53">
        <f>SUM(L32+L38)</f>
        <v>4500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45</v>
      </c>
      <c r="H32" s="43">
        <v>3</v>
      </c>
      <c r="I32" s="44">
        <f>SUM(I33)</f>
        <v>4400</v>
      </c>
      <c r="J32" s="44">
        <f>SUM(J33)</f>
        <v>4400</v>
      </c>
      <c r="K32" s="45">
        <f>SUM(K33)</f>
        <v>4400</v>
      </c>
      <c r="L32" s="44">
        <f>SUM(L33)</f>
        <v>4400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45</v>
      </c>
      <c r="H33" s="43">
        <v>4</v>
      </c>
      <c r="I33" s="44">
        <f>SUM(I34+I36)</f>
        <v>4400</v>
      </c>
      <c r="J33" s="44">
        <f t="shared" ref="J33:L34" si="0">SUM(J34)</f>
        <v>4400</v>
      </c>
      <c r="K33" s="44">
        <f t="shared" si="0"/>
        <v>4400</v>
      </c>
      <c r="L33" s="44">
        <f t="shared" si="0"/>
        <v>4400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46</v>
      </c>
      <c r="H34" s="43">
        <v>5</v>
      </c>
      <c r="I34" s="45">
        <f>SUM(I35)</f>
        <v>4400</v>
      </c>
      <c r="J34" s="45">
        <f t="shared" si="0"/>
        <v>4400</v>
      </c>
      <c r="K34" s="45">
        <f t="shared" si="0"/>
        <v>4400</v>
      </c>
      <c r="L34" s="45">
        <f t="shared" si="0"/>
        <v>4400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46</v>
      </c>
      <c r="H35" s="43">
        <v>6</v>
      </c>
      <c r="I35" s="59">
        <v>4400</v>
      </c>
      <c r="J35" s="60">
        <v>4400</v>
      </c>
      <c r="K35" s="60">
        <v>4400</v>
      </c>
      <c r="L35" s="60">
        <v>4400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48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100</v>
      </c>
      <c r="L38" s="44">
        <f t="shared" si="1"/>
        <v>100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48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100</v>
      </c>
      <c r="L39" s="44">
        <f t="shared" si="1"/>
        <v>100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48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100</v>
      </c>
      <c r="L40" s="44">
        <f t="shared" si="1"/>
        <v>100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48</v>
      </c>
      <c r="H41" s="43">
        <v>12</v>
      </c>
      <c r="I41" s="61">
        <v>100</v>
      </c>
      <c r="J41" s="60">
        <v>100</v>
      </c>
      <c r="K41" s="60">
        <v>100</v>
      </c>
      <c r="L41" s="60">
        <v>100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49</v>
      </c>
      <c r="H42" s="43">
        <v>13</v>
      </c>
      <c r="I42" s="64">
        <f t="shared" ref="I42:L44" si="2">I43</f>
        <v>34100</v>
      </c>
      <c r="J42" s="65">
        <f t="shared" si="2"/>
        <v>34100</v>
      </c>
      <c r="K42" s="64">
        <f t="shared" si="2"/>
        <v>32923.81</v>
      </c>
      <c r="L42" s="64">
        <f t="shared" si="2"/>
        <v>32923.81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49</v>
      </c>
      <c r="H43" s="43">
        <v>14</v>
      </c>
      <c r="I43" s="44">
        <f t="shared" si="2"/>
        <v>34100</v>
      </c>
      <c r="J43" s="45">
        <f t="shared" si="2"/>
        <v>34100</v>
      </c>
      <c r="K43" s="44">
        <f t="shared" si="2"/>
        <v>32923.81</v>
      </c>
      <c r="L43" s="45">
        <f t="shared" si="2"/>
        <v>32923.81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49</v>
      </c>
      <c r="H44" s="43">
        <v>15</v>
      </c>
      <c r="I44" s="44">
        <f t="shared" si="2"/>
        <v>34100</v>
      </c>
      <c r="J44" s="45">
        <f t="shared" si="2"/>
        <v>34100</v>
      </c>
      <c r="K44" s="53">
        <f t="shared" si="2"/>
        <v>32923.81</v>
      </c>
      <c r="L44" s="53">
        <f t="shared" si="2"/>
        <v>32923.81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49</v>
      </c>
      <c r="H45" s="43">
        <v>16</v>
      </c>
      <c r="I45" s="71">
        <f>SUM(I46:I60)</f>
        <v>34100</v>
      </c>
      <c r="J45" s="71">
        <f>SUM(J46:J60)</f>
        <v>34100</v>
      </c>
      <c r="K45" s="72">
        <f>SUM(K46:K60)</f>
        <v>32923.81</v>
      </c>
      <c r="L45" s="72">
        <f>SUM(L46:L60)</f>
        <v>32923.81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50</v>
      </c>
      <c r="H46" s="43">
        <v>17</v>
      </c>
      <c r="I46" s="60">
        <v>29600</v>
      </c>
      <c r="J46" s="60">
        <v>29600</v>
      </c>
      <c r="K46" s="60">
        <v>28423.81</v>
      </c>
      <c r="L46" s="60">
        <v>28423.81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52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53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55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58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59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61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62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64</v>
      </c>
      <c r="H60" s="43">
        <v>31</v>
      </c>
      <c r="I60" s="61">
        <v>4500</v>
      </c>
      <c r="J60" s="60">
        <v>4500</v>
      </c>
      <c r="K60" s="60">
        <v>4500</v>
      </c>
      <c r="L60" s="60">
        <v>4500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105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114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114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114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115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231</v>
      </c>
      <c r="H359" s="43">
        <v>330</v>
      </c>
      <c r="I359" s="93">
        <f>SUM(I30+I176)</f>
        <v>38600</v>
      </c>
      <c r="J359" s="93">
        <f>SUM(J30+J176)</f>
        <v>38600</v>
      </c>
      <c r="K359" s="93">
        <f>SUM(K30+K176)</f>
        <v>37423.81</v>
      </c>
      <c r="L359" s="93">
        <f>SUM(L30+L176)</f>
        <v>37423.81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232</v>
      </c>
      <c r="H361" s="142"/>
      <c r="I361" s="123"/>
      <c r="J361" s="122"/>
      <c r="K361" s="21" t="s">
        <v>233</v>
      </c>
      <c r="L361" s="123"/>
    </row>
    <row r="362" spans="1:12" ht="18.75" customHeight="1">
      <c r="A362" s="124"/>
      <c r="B362" s="124"/>
      <c r="C362" s="124"/>
      <c r="D362" s="125" t="s">
        <v>234</v>
      </c>
      <c r="E362" s="154"/>
      <c r="F362" s="154"/>
      <c r="G362" s="142"/>
      <c r="H362" s="142"/>
      <c r="I362" s="155" t="s">
        <v>235</v>
      </c>
      <c r="K362" s="525" t="s">
        <v>236</v>
      </c>
      <c r="L362" s="525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237</v>
      </c>
      <c r="I364" s="126"/>
      <c r="K364" s="21" t="s">
        <v>238</v>
      </c>
      <c r="L364" s="127"/>
    </row>
    <row r="365" spans="1:12" ht="26.25" customHeight="1">
      <c r="D365" s="526" t="s">
        <v>239</v>
      </c>
      <c r="E365" s="527"/>
      <c r="F365" s="527"/>
      <c r="G365" s="527"/>
      <c r="H365" s="128"/>
      <c r="I365" s="129" t="s">
        <v>235</v>
      </c>
      <c r="K365" s="525" t="s">
        <v>236</v>
      </c>
      <c r="L365" s="52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74803149606299213" bottom="0.35433070866141736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167" workbookViewId="0">
      <selection activeCell="O18" sqref="O18"/>
    </sheetView>
  </sheetViews>
  <sheetFormatPr defaultRowHeight="15"/>
  <cols>
    <col min="1" max="1" width="2" style="154" customWidth="1"/>
    <col min="2" max="2" width="2.42578125" style="154" customWidth="1"/>
    <col min="3" max="3" width="2.5703125" style="154" customWidth="1"/>
    <col min="4" max="4" width="2.42578125" style="154" customWidth="1"/>
    <col min="5" max="5" width="2.85546875" style="154" customWidth="1"/>
    <col min="6" max="6" width="2.42578125" style="154" customWidth="1"/>
    <col min="7" max="7" width="30" style="154" customWidth="1"/>
    <col min="8" max="8" width="4.28515625" style="154" customWidth="1"/>
    <col min="9" max="9" width="9.85546875" style="154" customWidth="1"/>
    <col min="10" max="10" width="9.5703125" style="154" customWidth="1"/>
    <col min="11" max="11" width="9" style="154" customWidth="1"/>
    <col min="12" max="256" width="9.140625" style="154"/>
    <col min="257" max="257" width="2" style="154" customWidth="1"/>
    <col min="258" max="258" width="2.42578125" style="154" customWidth="1"/>
    <col min="259" max="259" width="2.5703125" style="154" customWidth="1"/>
    <col min="260" max="260" width="2.42578125" style="154" customWidth="1"/>
    <col min="261" max="261" width="2.85546875" style="154" customWidth="1"/>
    <col min="262" max="262" width="2.42578125" style="154" customWidth="1"/>
    <col min="263" max="263" width="30" style="154" customWidth="1"/>
    <col min="264" max="264" width="3.140625" style="154" customWidth="1"/>
    <col min="265" max="265" width="9.85546875" style="154" customWidth="1"/>
    <col min="266" max="266" width="9.5703125" style="154" customWidth="1"/>
    <col min="267" max="267" width="9" style="154" customWidth="1"/>
    <col min="268" max="512" width="9.140625" style="154"/>
    <col min="513" max="513" width="2" style="154" customWidth="1"/>
    <col min="514" max="514" width="2.42578125" style="154" customWidth="1"/>
    <col min="515" max="515" width="2.5703125" style="154" customWidth="1"/>
    <col min="516" max="516" width="2.42578125" style="154" customWidth="1"/>
    <col min="517" max="517" width="2.85546875" style="154" customWidth="1"/>
    <col min="518" max="518" width="2.42578125" style="154" customWidth="1"/>
    <col min="519" max="519" width="30" style="154" customWidth="1"/>
    <col min="520" max="520" width="3.140625" style="154" customWidth="1"/>
    <col min="521" max="521" width="9.85546875" style="154" customWidth="1"/>
    <col min="522" max="522" width="9.5703125" style="154" customWidth="1"/>
    <col min="523" max="523" width="9" style="154" customWidth="1"/>
    <col min="524" max="768" width="9.140625" style="154"/>
    <col min="769" max="769" width="2" style="154" customWidth="1"/>
    <col min="770" max="770" width="2.42578125" style="154" customWidth="1"/>
    <col min="771" max="771" width="2.5703125" style="154" customWidth="1"/>
    <col min="772" max="772" width="2.42578125" style="154" customWidth="1"/>
    <col min="773" max="773" width="2.85546875" style="154" customWidth="1"/>
    <col min="774" max="774" width="2.42578125" style="154" customWidth="1"/>
    <col min="775" max="775" width="30" style="154" customWidth="1"/>
    <col min="776" max="776" width="3.140625" style="154" customWidth="1"/>
    <col min="777" max="777" width="9.85546875" style="154" customWidth="1"/>
    <col min="778" max="778" width="9.5703125" style="154" customWidth="1"/>
    <col min="779" max="779" width="9" style="154" customWidth="1"/>
    <col min="780" max="1024" width="9.140625" style="154"/>
    <col min="1025" max="1025" width="2" style="154" customWidth="1"/>
    <col min="1026" max="1026" width="2.42578125" style="154" customWidth="1"/>
    <col min="1027" max="1027" width="2.5703125" style="154" customWidth="1"/>
    <col min="1028" max="1028" width="2.42578125" style="154" customWidth="1"/>
    <col min="1029" max="1029" width="2.85546875" style="154" customWidth="1"/>
    <col min="1030" max="1030" width="2.42578125" style="154" customWidth="1"/>
    <col min="1031" max="1031" width="30" style="154" customWidth="1"/>
    <col min="1032" max="1032" width="3.140625" style="154" customWidth="1"/>
    <col min="1033" max="1033" width="9.85546875" style="154" customWidth="1"/>
    <col min="1034" max="1034" width="9.5703125" style="154" customWidth="1"/>
    <col min="1035" max="1035" width="9" style="154" customWidth="1"/>
    <col min="1036" max="1280" width="9.140625" style="154"/>
    <col min="1281" max="1281" width="2" style="154" customWidth="1"/>
    <col min="1282" max="1282" width="2.42578125" style="154" customWidth="1"/>
    <col min="1283" max="1283" width="2.5703125" style="154" customWidth="1"/>
    <col min="1284" max="1284" width="2.42578125" style="154" customWidth="1"/>
    <col min="1285" max="1285" width="2.85546875" style="154" customWidth="1"/>
    <col min="1286" max="1286" width="2.42578125" style="154" customWidth="1"/>
    <col min="1287" max="1287" width="30" style="154" customWidth="1"/>
    <col min="1288" max="1288" width="3.140625" style="154" customWidth="1"/>
    <col min="1289" max="1289" width="9.85546875" style="154" customWidth="1"/>
    <col min="1290" max="1290" width="9.5703125" style="154" customWidth="1"/>
    <col min="1291" max="1291" width="9" style="154" customWidth="1"/>
    <col min="1292" max="1536" width="9.140625" style="154"/>
    <col min="1537" max="1537" width="2" style="154" customWidth="1"/>
    <col min="1538" max="1538" width="2.42578125" style="154" customWidth="1"/>
    <col min="1539" max="1539" width="2.5703125" style="154" customWidth="1"/>
    <col min="1540" max="1540" width="2.42578125" style="154" customWidth="1"/>
    <col min="1541" max="1541" width="2.85546875" style="154" customWidth="1"/>
    <col min="1542" max="1542" width="2.42578125" style="154" customWidth="1"/>
    <col min="1543" max="1543" width="30" style="154" customWidth="1"/>
    <col min="1544" max="1544" width="3.140625" style="154" customWidth="1"/>
    <col min="1545" max="1545" width="9.85546875" style="154" customWidth="1"/>
    <col min="1546" max="1546" width="9.5703125" style="154" customWidth="1"/>
    <col min="1547" max="1547" width="9" style="154" customWidth="1"/>
    <col min="1548" max="1792" width="9.140625" style="154"/>
    <col min="1793" max="1793" width="2" style="154" customWidth="1"/>
    <col min="1794" max="1794" width="2.42578125" style="154" customWidth="1"/>
    <col min="1795" max="1795" width="2.5703125" style="154" customWidth="1"/>
    <col min="1796" max="1796" width="2.42578125" style="154" customWidth="1"/>
    <col min="1797" max="1797" width="2.85546875" style="154" customWidth="1"/>
    <col min="1798" max="1798" width="2.42578125" style="154" customWidth="1"/>
    <col min="1799" max="1799" width="30" style="154" customWidth="1"/>
    <col min="1800" max="1800" width="3.140625" style="154" customWidth="1"/>
    <col min="1801" max="1801" width="9.85546875" style="154" customWidth="1"/>
    <col min="1802" max="1802" width="9.5703125" style="154" customWidth="1"/>
    <col min="1803" max="1803" width="9" style="154" customWidth="1"/>
    <col min="1804" max="2048" width="9.140625" style="154"/>
    <col min="2049" max="2049" width="2" style="154" customWidth="1"/>
    <col min="2050" max="2050" width="2.42578125" style="154" customWidth="1"/>
    <col min="2051" max="2051" width="2.5703125" style="154" customWidth="1"/>
    <col min="2052" max="2052" width="2.42578125" style="154" customWidth="1"/>
    <col min="2053" max="2053" width="2.85546875" style="154" customWidth="1"/>
    <col min="2054" max="2054" width="2.42578125" style="154" customWidth="1"/>
    <col min="2055" max="2055" width="30" style="154" customWidth="1"/>
    <col min="2056" max="2056" width="3.140625" style="154" customWidth="1"/>
    <col min="2057" max="2057" width="9.85546875" style="154" customWidth="1"/>
    <col min="2058" max="2058" width="9.5703125" style="154" customWidth="1"/>
    <col min="2059" max="2059" width="9" style="154" customWidth="1"/>
    <col min="2060" max="2304" width="9.140625" style="154"/>
    <col min="2305" max="2305" width="2" style="154" customWidth="1"/>
    <col min="2306" max="2306" width="2.42578125" style="154" customWidth="1"/>
    <col min="2307" max="2307" width="2.5703125" style="154" customWidth="1"/>
    <col min="2308" max="2308" width="2.42578125" style="154" customWidth="1"/>
    <col min="2309" max="2309" width="2.85546875" style="154" customWidth="1"/>
    <col min="2310" max="2310" width="2.42578125" style="154" customWidth="1"/>
    <col min="2311" max="2311" width="30" style="154" customWidth="1"/>
    <col min="2312" max="2312" width="3.140625" style="154" customWidth="1"/>
    <col min="2313" max="2313" width="9.85546875" style="154" customWidth="1"/>
    <col min="2314" max="2314" width="9.5703125" style="154" customWidth="1"/>
    <col min="2315" max="2315" width="9" style="154" customWidth="1"/>
    <col min="2316" max="2560" width="9.140625" style="154"/>
    <col min="2561" max="2561" width="2" style="154" customWidth="1"/>
    <col min="2562" max="2562" width="2.42578125" style="154" customWidth="1"/>
    <col min="2563" max="2563" width="2.5703125" style="154" customWidth="1"/>
    <col min="2564" max="2564" width="2.42578125" style="154" customWidth="1"/>
    <col min="2565" max="2565" width="2.85546875" style="154" customWidth="1"/>
    <col min="2566" max="2566" width="2.42578125" style="154" customWidth="1"/>
    <col min="2567" max="2567" width="30" style="154" customWidth="1"/>
    <col min="2568" max="2568" width="3.140625" style="154" customWidth="1"/>
    <col min="2569" max="2569" width="9.85546875" style="154" customWidth="1"/>
    <col min="2570" max="2570" width="9.5703125" style="154" customWidth="1"/>
    <col min="2571" max="2571" width="9" style="154" customWidth="1"/>
    <col min="2572" max="2816" width="9.140625" style="154"/>
    <col min="2817" max="2817" width="2" style="154" customWidth="1"/>
    <col min="2818" max="2818" width="2.42578125" style="154" customWidth="1"/>
    <col min="2819" max="2819" width="2.5703125" style="154" customWidth="1"/>
    <col min="2820" max="2820" width="2.42578125" style="154" customWidth="1"/>
    <col min="2821" max="2821" width="2.85546875" style="154" customWidth="1"/>
    <col min="2822" max="2822" width="2.42578125" style="154" customWidth="1"/>
    <col min="2823" max="2823" width="30" style="154" customWidth="1"/>
    <col min="2824" max="2824" width="3.140625" style="154" customWidth="1"/>
    <col min="2825" max="2825" width="9.85546875" style="154" customWidth="1"/>
    <col min="2826" max="2826" width="9.5703125" style="154" customWidth="1"/>
    <col min="2827" max="2827" width="9" style="154" customWidth="1"/>
    <col min="2828" max="3072" width="9.140625" style="154"/>
    <col min="3073" max="3073" width="2" style="154" customWidth="1"/>
    <col min="3074" max="3074" width="2.42578125" style="154" customWidth="1"/>
    <col min="3075" max="3075" width="2.5703125" style="154" customWidth="1"/>
    <col min="3076" max="3076" width="2.42578125" style="154" customWidth="1"/>
    <col min="3077" max="3077" width="2.85546875" style="154" customWidth="1"/>
    <col min="3078" max="3078" width="2.42578125" style="154" customWidth="1"/>
    <col min="3079" max="3079" width="30" style="154" customWidth="1"/>
    <col min="3080" max="3080" width="3.140625" style="154" customWidth="1"/>
    <col min="3081" max="3081" width="9.85546875" style="154" customWidth="1"/>
    <col min="3082" max="3082" width="9.5703125" style="154" customWidth="1"/>
    <col min="3083" max="3083" width="9" style="154" customWidth="1"/>
    <col min="3084" max="3328" width="9.140625" style="154"/>
    <col min="3329" max="3329" width="2" style="154" customWidth="1"/>
    <col min="3330" max="3330" width="2.42578125" style="154" customWidth="1"/>
    <col min="3331" max="3331" width="2.5703125" style="154" customWidth="1"/>
    <col min="3332" max="3332" width="2.42578125" style="154" customWidth="1"/>
    <col min="3333" max="3333" width="2.85546875" style="154" customWidth="1"/>
    <col min="3334" max="3334" width="2.42578125" style="154" customWidth="1"/>
    <col min="3335" max="3335" width="30" style="154" customWidth="1"/>
    <col min="3336" max="3336" width="3.140625" style="154" customWidth="1"/>
    <col min="3337" max="3337" width="9.85546875" style="154" customWidth="1"/>
    <col min="3338" max="3338" width="9.5703125" style="154" customWidth="1"/>
    <col min="3339" max="3339" width="9" style="154" customWidth="1"/>
    <col min="3340" max="3584" width="9.140625" style="154"/>
    <col min="3585" max="3585" width="2" style="154" customWidth="1"/>
    <col min="3586" max="3586" width="2.42578125" style="154" customWidth="1"/>
    <col min="3587" max="3587" width="2.5703125" style="154" customWidth="1"/>
    <col min="3588" max="3588" width="2.42578125" style="154" customWidth="1"/>
    <col min="3589" max="3589" width="2.85546875" style="154" customWidth="1"/>
    <col min="3590" max="3590" width="2.42578125" style="154" customWidth="1"/>
    <col min="3591" max="3591" width="30" style="154" customWidth="1"/>
    <col min="3592" max="3592" width="3.140625" style="154" customWidth="1"/>
    <col min="3593" max="3593" width="9.85546875" style="154" customWidth="1"/>
    <col min="3594" max="3594" width="9.5703125" style="154" customWidth="1"/>
    <col min="3595" max="3595" width="9" style="154" customWidth="1"/>
    <col min="3596" max="3840" width="9.140625" style="154"/>
    <col min="3841" max="3841" width="2" style="154" customWidth="1"/>
    <col min="3842" max="3842" width="2.42578125" style="154" customWidth="1"/>
    <col min="3843" max="3843" width="2.5703125" style="154" customWidth="1"/>
    <col min="3844" max="3844" width="2.42578125" style="154" customWidth="1"/>
    <col min="3845" max="3845" width="2.85546875" style="154" customWidth="1"/>
    <col min="3846" max="3846" width="2.42578125" style="154" customWidth="1"/>
    <col min="3847" max="3847" width="30" style="154" customWidth="1"/>
    <col min="3848" max="3848" width="3.140625" style="154" customWidth="1"/>
    <col min="3849" max="3849" width="9.85546875" style="154" customWidth="1"/>
    <col min="3850" max="3850" width="9.5703125" style="154" customWidth="1"/>
    <col min="3851" max="3851" width="9" style="154" customWidth="1"/>
    <col min="3852" max="4096" width="9.140625" style="154"/>
    <col min="4097" max="4097" width="2" style="154" customWidth="1"/>
    <col min="4098" max="4098" width="2.42578125" style="154" customWidth="1"/>
    <col min="4099" max="4099" width="2.5703125" style="154" customWidth="1"/>
    <col min="4100" max="4100" width="2.42578125" style="154" customWidth="1"/>
    <col min="4101" max="4101" width="2.85546875" style="154" customWidth="1"/>
    <col min="4102" max="4102" width="2.42578125" style="154" customWidth="1"/>
    <col min="4103" max="4103" width="30" style="154" customWidth="1"/>
    <col min="4104" max="4104" width="3.140625" style="154" customWidth="1"/>
    <col min="4105" max="4105" width="9.85546875" style="154" customWidth="1"/>
    <col min="4106" max="4106" width="9.5703125" style="154" customWidth="1"/>
    <col min="4107" max="4107" width="9" style="154" customWidth="1"/>
    <col min="4108" max="4352" width="9.140625" style="154"/>
    <col min="4353" max="4353" width="2" style="154" customWidth="1"/>
    <col min="4354" max="4354" width="2.42578125" style="154" customWidth="1"/>
    <col min="4355" max="4355" width="2.5703125" style="154" customWidth="1"/>
    <col min="4356" max="4356" width="2.42578125" style="154" customWidth="1"/>
    <col min="4357" max="4357" width="2.85546875" style="154" customWidth="1"/>
    <col min="4358" max="4358" width="2.42578125" style="154" customWidth="1"/>
    <col min="4359" max="4359" width="30" style="154" customWidth="1"/>
    <col min="4360" max="4360" width="3.140625" style="154" customWidth="1"/>
    <col min="4361" max="4361" width="9.85546875" style="154" customWidth="1"/>
    <col min="4362" max="4362" width="9.5703125" style="154" customWidth="1"/>
    <col min="4363" max="4363" width="9" style="154" customWidth="1"/>
    <col min="4364" max="4608" width="9.140625" style="154"/>
    <col min="4609" max="4609" width="2" style="154" customWidth="1"/>
    <col min="4610" max="4610" width="2.42578125" style="154" customWidth="1"/>
    <col min="4611" max="4611" width="2.5703125" style="154" customWidth="1"/>
    <col min="4612" max="4612" width="2.42578125" style="154" customWidth="1"/>
    <col min="4613" max="4613" width="2.85546875" style="154" customWidth="1"/>
    <col min="4614" max="4614" width="2.42578125" style="154" customWidth="1"/>
    <col min="4615" max="4615" width="30" style="154" customWidth="1"/>
    <col min="4616" max="4616" width="3.140625" style="154" customWidth="1"/>
    <col min="4617" max="4617" width="9.85546875" style="154" customWidth="1"/>
    <col min="4618" max="4618" width="9.5703125" style="154" customWidth="1"/>
    <col min="4619" max="4619" width="9" style="154" customWidth="1"/>
    <col min="4620" max="4864" width="9.140625" style="154"/>
    <col min="4865" max="4865" width="2" style="154" customWidth="1"/>
    <col min="4866" max="4866" width="2.42578125" style="154" customWidth="1"/>
    <col min="4867" max="4867" width="2.5703125" style="154" customWidth="1"/>
    <col min="4868" max="4868" width="2.42578125" style="154" customWidth="1"/>
    <col min="4869" max="4869" width="2.85546875" style="154" customWidth="1"/>
    <col min="4870" max="4870" width="2.42578125" style="154" customWidth="1"/>
    <col min="4871" max="4871" width="30" style="154" customWidth="1"/>
    <col min="4872" max="4872" width="3.140625" style="154" customWidth="1"/>
    <col min="4873" max="4873" width="9.85546875" style="154" customWidth="1"/>
    <col min="4874" max="4874" width="9.5703125" style="154" customWidth="1"/>
    <col min="4875" max="4875" width="9" style="154" customWidth="1"/>
    <col min="4876" max="5120" width="9.140625" style="154"/>
    <col min="5121" max="5121" width="2" style="154" customWidth="1"/>
    <col min="5122" max="5122" width="2.42578125" style="154" customWidth="1"/>
    <col min="5123" max="5123" width="2.5703125" style="154" customWidth="1"/>
    <col min="5124" max="5124" width="2.42578125" style="154" customWidth="1"/>
    <col min="5125" max="5125" width="2.85546875" style="154" customWidth="1"/>
    <col min="5126" max="5126" width="2.42578125" style="154" customWidth="1"/>
    <col min="5127" max="5127" width="30" style="154" customWidth="1"/>
    <col min="5128" max="5128" width="3.140625" style="154" customWidth="1"/>
    <col min="5129" max="5129" width="9.85546875" style="154" customWidth="1"/>
    <col min="5130" max="5130" width="9.5703125" style="154" customWidth="1"/>
    <col min="5131" max="5131" width="9" style="154" customWidth="1"/>
    <col min="5132" max="5376" width="9.140625" style="154"/>
    <col min="5377" max="5377" width="2" style="154" customWidth="1"/>
    <col min="5378" max="5378" width="2.42578125" style="154" customWidth="1"/>
    <col min="5379" max="5379" width="2.5703125" style="154" customWidth="1"/>
    <col min="5380" max="5380" width="2.42578125" style="154" customWidth="1"/>
    <col min="5381" max="5381" width="2.85546875" style="154" customWidth="1"/>
    <col min="5382" max="5382" width="2.42578125" style="154" customWidth="1"/>
    <col min="5383" max="5383" width="30" style="154" customWidth="1"/>
    <col min="5384" max="5384" width="3.140625" style="154" customWidth="1"/>
    <col min="5385" max="5385" width="9.85546875" style="154" customWidth="1"/>
    <col min="5386" max="5386" width="9.5703125" style="154" customWidth="1"/>
    <col min="5387" max="5387" width="9" style="154" customWidth="1"/>
    <col min="5388" max="5632" width="9.140625" style="154"/>
    <col min="5633" max="5633" width="2" style="154" customWidth="1"/>
    <col min="5634" max="5634" width="2.42578125" style="154" customWidth="1"/>
    <col min="5635" max="5635" width="2.5703125" style="154" customWidth="1"/>
    <col min="5636" max="5636" width="2.42578125" style="154" customWidth="1"/>
    <col min="5637" max="5637" width="2.85546875" style="154" customWidth="1"/>
    <col min="5638" max="5638" width="2.42578125" style="154" customWidth="1"/>
    <col min="5639" max="5639" width="30" style="154" customWidth="1"/>
    <col min="5640" max="5640" width="3.140625" style="154" customWidth="1"/>
    <col min="5641" max="5641" width="9.85546875" style="154" customWidth="1"/>
    <col min="5642" max="5642" width="9.5703125" style="154" customWidth="1"/>
    <col min="5643" max="5643" width="9" style="154" customWidth="1"/>
    <col min="5644" max="5888" width="9.140625" style="154"/>
    <col min="5889" max="5889" width="2" style="154" customWidth="1"/>
    <col min="5890" max="5890" width="2.42578125" style="154" customWidth="1"/>
    <col min="5891" max="5891" width="2.5703125" style="154" customWidth="1"/>
    <col min="5892" max="5892" width="2.42578125" style="154" customWidth="1"/>
    <col min="5893" max="5893" width="2.85546875" style="154" customWidth="1"/>
    <col min="5894" max="5894" width="2.42578125" style="154" customWidth="1"/>
    <col min="5895" max="5895" width="30" style="154" customWidth="1"/>
    <col min="5896" max="5896" width="3.140625" style="154" customWidth="1"/>
    <col min="5897" max="5897" width="9.85546875" style="154" customWidth="1"/>
    <col min="5898" max="5898" width="9.5703125" style="154" customWidth="1"/>
    <col min="5899" max="5899" width="9" style="154" customWidth="1"/>
    <col min="5900" max="6144" width="9.140625" style="154"/>
    <col min="6145" max="6145" width="2" style="154" customWidth="1"/>
    <col min="6146" max="6146" width="2.42578125" style="154" customWidth="1"/>
    <col min="6147" max="6147" width="2.5703125" style="154" customWidth="1"/>
    <col min="6148" max="6148" width="2.42578125" style="154" customWidth="1"/>
    <col min="6149" max="6149" width="2.85546875" style="154" customWidth="1"/>
    <col min="6150" max="6150" width="2.42578125" style="154" customWidth="1"/>
    <col min="6151" max="6151" width="30" style="154" customWidth="1"/>
    <col min="6152" max="6152" width="3.140625" style="154" customWidth="1"/>
    <col min="6153" max="6153" width="9.85546875" style="154" customWidth="1"/>
    <col min="6154" max="6154" width="9.5703125" style="154" customWidth="1"/>
    <col min="6155" max="6155" width="9" style="154" customWidth="1"/>
    <col min="6156" max="6400" width="9.140625" style="154"/>
    <col min="6401" max="6401" width="2" style="154" customWidth="1"/>
    <col min="6402" max="6402" width="2.42578125" style="154" customWidth="1"/>
    <col min="6403" max="6403" width="2.5703125" style="154" customWidth="1"/>
    <col min="6404" max="6404" width="2.42578125" style="154" customWidth="1"/>
    <col min="6405" max="6405" width="2.85546875" style="154" customWidth="1"/>
    <col min="6406" max="6406" width="2.42578125" style="154" customWidth="1"/>
    <col min="6407" max="6407" width="30" style="154" customWidth="1"/>
    <col min="6408" max="6408" width="3.140625" style="154" customWidth="1"/>
    <col min="6409" max="6409" width="9.85546875" style="154" customWidth="1"/>
    <col min="6410" max="6410" width="9.5703125" style="154" customWidth="1"/>
    <col min="6411" max="6411" width="9" style="154" customWidth="1"/>
    <col min="6412" max="6656" width="9.140625" style="154"/>
    <col min="6657" max="6657" width="2" style="154" customWidth="1"/>
    <col min="6658" max="6658" width="2.42578125" style="154" customWidth="1"/>
    <col min="6659" max="6659" width="2.5703125" style="154" customWidth="1"/>
    <col min="6660" max="6660" width="2.42578125" style="154" customWidth="1"/>
    <col min="6661" max="6661" width="2.85546875" style="154" customWidth="1"/>
    <col min="6662" max="6662" width="2.42578125" style="154" customWidth="1"/>
    <col min="6663" max="6663" width="30" style="154" customWidth="1"/>
    <col min="6664" max="6664" width="3.140625" style="154" customWidth="1"/>
    <col min="6665" max="6665" width="9.85546875" style="154" customWidth="1"/>
    <col min="6666" max="6666" width="9.5703125" style="154" customWidth="1"/>
    <col min="6667" max="6667" width="9" style="154" customWidth="1"/>
    <col min="6668" max="6912" width="9.140625" style="154"/>
    <col min="6913" max="6913" width="2" style="154" customWidth="1"/>
    <col min="6914" max="6914" width="2.42578125" style="154" customWidth="1"/>
    <col min="6915" max="6915" width="2.5703125" style="154" customWidth="1"/>
    <col min="6916" max="6916" width="2.42578125" style="154" customWidth="1"/>
    <col min="6917" max="6917" width="2.85546875" style="154" customWidth="1"/>
    <col min="6918" max="6918" width="2.42578125" style="154" customWidth="1"/>
    <col min="6919" max="6919" width="30" style="154" customWidth="1"/>
    <col min="6920" max="6920" width="3.140625" style="154" customWidth="1"/>
    <col min="6921" max="6921" width="9.85546875" style="154" customWidth="1"/>
    <col min="6922" max="6922" width="9.5703125" style="154" customWidth="1"/>
    <col min="6923" max="6923" width="9" style="154" customWidth="1"/>
    <col min="6924" max="7168" width="9.140625" style="154"/>
    <col min="7169" max="7169" width="2" style="154" customWidth="1"/>
    <col min="7170" max="7170" width="2.42578125" style="154" customWidth="1"/>
    <col min="7171" max="7171" width="2.5703125" style="154" customWidth="1"/>
    <col min="7172" max="7172" width="2.42578125" style="154" customWidth="1"/>
    <col min="7173" max="7173" width="2.85546875" style="154" customWidth="1"/>
    <col min="7174" max="7174" width="2.42578125" style="154" customWidth="1"/>
    <col min="7175" max="7175" width="30" style="154" customWidth="1"/>
    <col min="7176" max="7176" width="3.140625" style="154" customWidth="1"/>
    <col min="7177" max="7177" width="9.85546875" style="154" customWidth="1"/>
    <col min="7178" max="7178" width="9.5703125" style="154" customWidth="1"/>
    <col min="7179" max="7179" width="9" style="154" customWidth="1"/>
    <col min="7180" max="7424" width="9.140625" style="154"/>
    <col min="7425" max="7425" width="2" style="154" customWidth="1"/>
    <col min="7426" max="7426" width="2.42578125" style="154" customWidth="1"/>
    <col min="7427" max="7427" width="2.5703125" style="154" customWidth="1"/>
    <col min="7428" max="7428" width="2.42578125" style="154" customWidth="1"/>
    <col min="7429" max="7429" width="2.85546875" style="154" customWidth="1"/>
    <col min="7430" max="7430" width="2.42578125" style="154" customWidth="1"/>
    <col min="7431" max="7431" width="30" style="154" customWidth="1"/>
    <col min="7432" max="7432" width="3.140625" style="154" customWidth="1"/>
    <col min="7433" max="7433" width="9.85546875" style="154" customWidth="1"/>
    <col min="7434" max="7434" width="9.5703125" style="154" customWidth="1"/>
    <col min="7435" max="7435" width="9" style="154" customWidth="1"/>
    <col min="7436" max="7680" width="9.140625" style="154"/>
    <col min="7681" max="7681" width="2" style="154" customWidth="1"/>
    <col min="7682" max="7682" width="2.42578125" style="154" customWidth="1"/>
    <col min="7683" max="7683" width="2.5703125" style="154" customWidth="1"/>
    <col min="7684" max="7684" width="2.42578125" style="154" customWidth="1"/>
    <col min="7685" max="7685" width="2.85546875" style="154" customWidth="1"/>
    <col min="7686" max="7686" width="2.42578125" style="154" customWidth="1"/>
    <col min="7687" max="7687" width="30" style="154" customWidth="1"/>
    <col min="7688" max="7688" width="3.140625" style="154" customWidth="1"/>
    <col min="7689" max="7689" width="9.85546875" style="154" customWidth="1"/>
    <col min="7690" max="7690" width="9.5703125" style="154" customWidth="1"/>
    <col min="7691" max="7691" width="9" style="154" customWidth="1"/>
    <col min="7692" max="7936" width="9.140625" style="154"/>
    <col min="7937" max="7937" width="2" style="154" customWidth="1"/>
    <col min="7938" max="7938" width="2.42578125" style="154" customWidth="1"/>
    <col min="7939" max="7939" width="2.5703125" style="154" customWidth="1"/>
    <col min="7940" max="7940" width="2.42578125" style="154" customWidth="1"/>
    <col min="7941" max="7941" width="2.85546875" style="154" customWidth="1"/>
    <col min="7942" max="7942" width="2.42578125" style="154" customWidth="1"/>
    <col min="7943" max="7943" width="30" style="154" customWidth="1"/>
    <col min="7944" max="7944" width="3.140625" style="154" customWidth="1"/>
    <col min="7945" max="7945" width="9.85546875" style="154" customWidth="1"/>
    <col min="7946" max="7946" width="9.5703125" style="154" customWidth="1"/>
    <col min="7947" max="7947" width="9" style="154" customWidth="1"/>
    <col min="7948" max="8192" width="9.140625" style="154"/>
    <col min="8193" max="8193" width="2" style="154" customWidth="1"/>
    <col min="8194" max="8194" width="2.42578125" style="154" customWidth="1"/>
    <col min="8195" max="8195" width="2.5703125" style="154" customWidth="1"/>
    <col min="8196" max="8196" width="2.42578125" style="154" customWidth="1"/>
    <col min="8197" max="8197" width="2.85546875" style="154" customWidth="1"/>
    <col min="8198" max="8198" width="2.42578125" style="154" customWidth="1"/>
    <col min="8199" max="8199" width="30" style="154" customWidth="1"/>
    <col min="8200" max="8200" width="3.140625" style="154" customWidth="1"/>
    <col min="8201" max="8201" width="9.85546875" style="154" customWidth="1"/>
    <col min="8202" max="8202" width="9.5703125" style="154" customWidth="1"/>
    <col min="8203" max="8203" width="9" style="154" customWidth="1"/>
    <col min="8204" max="8448" width="9.140625" style="154"/>
    <col min="8449" max="8449" width="2" style="154" customWidth="1"/>
    <col min="8450" max="8450" width="2.42578125" style="154" customWidth="1"/>
    <col min="8451" max="8451" width="2.5703125" style="154" customWidth="1"/>
    <col min="8452" max="8452" width="2.42578125" style="154" customWidth="1"/>
    <col min="8453" max="8453" width="2.85546875" style="154" customWidth="1"/>
    <col min="8454" max="8454" width="2.42578125" style="154" customWidth="1"/>
    <col min="8455" max="8455" width="30" style="154" customWidth="1"/>
    <col min="8456" max="8456" width="3.140625" style="154" customWidth="1"/>
    <col min="8457" max="8457" width="9.85546875" style="154" customWidth="1"/>
    <col min="8458" max="8458" width="9.5703125" style="154" customWidth="1"/>
    <col min="8459" max="8459" width="9" style="154" customWidth="1"/>
    <col min="8460" max="8704" width="9.140625" style="154"/>
    <col min="8705" max="8705" width="2" style="154" customWidth="1"/>
    <col min="8706" max="8706" width="2.42578125" style="154" customWidth="1"/>
    <col min="8707" max="8707" width="2.5703125" style="154" customWidth="1"/>
    <col min="8708" max="8708" width="2.42578125" style="154" customWidth="1"/>
    <col min="8709" max="8709" width="2.85546875" style="154" customWidth="1"/>
    <col min="8710" max="8710" width="2.42578125" style="154" customWidth="1"/>
    <col min="8711" max="8711" width="30" style="154" customWidth="1"/>
    <col min="8712" max="8712" width="3.140625" style="154" customWidth="1"/>
    <col min="8713" max="8713" width="9.85546875" style="154" customWidth="1"/>
    <col min="8714" max="8714" width="9.5703125" style="154" customWidth="1"/>
    <col min="8715" max="8715" width="9" style="154" customWidth="1"/>
    <col min="8716" max="8960" width="9.140625" style="154"/>
    <col min="8961" max="8961" width="2" style="154" customWidth="1"/>
    <col min="8962" max="8962" width="2.42578125" style="154" customWidth="1"/>
    <col min="8963" max="8963" width="2.5703125" style="154" customWidth="1"/>
    <col min="8964" max="8964" width="2.42578125" style="154" customWidth="1"/>
    <col min="8965" max="8965" width="2.85546875" style="154" customWidth="1"/>
    <col min="8966" max="8966" width="2.42578125" style="154" customWidth="1"/>
    <col min="8967" max="8967" width="30" style="154" customWidth="1"/>
    <col min="8968" max="8968" width="3.140625" style="154" customWidth="1"/>
    <col min="8969" max="8969" width="9.85546875" style="154" customWidth="1"/>
    <col min="8970" max="8970" width="9.5703125" style="154" customWidth="1"/>
    <col min="8971" max="8971" width="9" style="154" customWidth="1"/>
    <col min="8972" max="9216" width="9.140625" style="154"/>
    <col min="9217" max="9217" width="2" style="154" customWidth="1"/>
    <col min="9218" max="9218" width="2.42578125" style="154" customWidth="1"/>
    <col min="9219" max="9219" width="2.5703125" style="154" customWidth="1"/>
    <col min="9220" max="9220" width="2.42578125" style="154" customWidth="1"/>
    <col min="9221" max="9221" width="2.85546875" style="154" customWidth="1"/>
    <col min="9222" max="9222" width="2.42578125" style="154" customWidth="1"/>
    <col min="9223" max="9223" width="30" style="154" customWidth="1"/>
    <col min="9224" max="9224" width="3.140625" style="154" customWidth="1"/>
    <col min="9225" max="9225" width="9.85546875" style="154" customWidth="1"/>
    <col min="9226" max="9226" width="9.5703125" style="154" customWidth="1"/>
    <col min="9227" max="9227" width="9" style="154" customWidth="1"/>
    <col min="9228" max="9472" width="9.140625" style="154"/>
    <col min="9473" max="9473" width="2" style="154" customWidth="1"/>
    <col min="9474" max="9474" width="2.42578125" style="154" customWidth="1"/>
    <col min="9475" max="9475" width="2.5703125" style="154" customWidth="1"/>
    <col min="9476" max="9476" width="2.42578125" style="154" customWidth="1"/>
    <col min="9477" max="9477" width="2.85546875" style="154" customWidth="1"/>
    <col min="9478" max="9478" width="2.42578125" style="154" customWidth="1"/>
    <col min="9479" max="9479" width="30" style="154" customWidth="1"/>
    <col min="9480" max="9480" width="3.140625" style="154" customWidth="1"/>
    <col min="9481" max="9481" width="9.85546875" style="154" customWidth="1"/>
    <col min="9482" max="9482" width="9.5703125" style="154" customWidth="1"/>
    <col min="9483" max="9483" width="9" style="154" customWidth="1"/>
    <col min="9484" max="9728" width="9.140625" style="154"/>
    <col min="9729" max="9729" width="2" style="154" customWidth="1"/>
    <col min="9730" max="9730" width="2.42578125" style="154" customWidth="1"/>
    <col min="9731" max="9731" width="2.5703125" style="154" customWidth="1"/>
    <col min="9732" max="9732" width="2.42578125" style="154" customWidth="1"/>
    <col min="9733" max="9733" width="2.85546875" style="154" customWidth="1"/>
    <col min="9734" max="9734" width="2.42578125" style="154" customWidth="1"/>
    <col min="9735" max="9735" width="30" style="154" customWidth="1"/>
    <col min="9736" max="9736" width="3.140625" style="154" customWidth="1"/>
    <col min="9737" max="9737" width="9.85546875" style="154" customWidth="1"/>
    <col min="9738" max="9738" width="9.5703125" style="154" customWidth="1"/>
    <col min="9739" max="9739" width="9" style="154" customWidth="1"/>
    <col min="9740" max="9984" width="9.140625" style="154"/>
    <col min="9985" max="9985" width="2" style="154" customWidth="1"/>
    <col min="9986" max="9986" width="2.42578125" style="154" customWidth="1"/>
    <col min="9987" max="9987" width="2.5703125" style="154" customWidth="1"/>
    <col min="9988" max="9988" width="2.42578125" style="154" customWidth="1"/>
    <col min="9989" max="9989" width="2.85546875" style="154" customWidth="1"/>
    <col min="9990" max="9990" width="2.42578125" style="154" customWidth="1"/>
    <col min="9991" max="9991" width="30" style="154" customWidth="1"/>
    <col min="9992" max="9992" width="3.140625" style="154" customWidth="1"/>
    <col min="9993" max="9993" width="9.85546875" style="154" customWidth="1"/>
    <col min="9994" max="9994" width="9.5703125" style="154" customWidth="1"/>
    <col min="9995" max="9995" width="9" style="154" customWidth="1"/>
    <col min="9996" max="10240" width="9.140625" style="154"/>
    <col min="10241" max="10241" width="2" style="154" customWidth="1"/>
    <col min="10242" max="10242" width="2.42578125" style="154" customWidth="1"/>
    <col min="10243" max="10243" width="2.5703125" style="154" customWidth="1"/>
    <col min="10244" max="10244" width="2.42578125" style="154" customWidth="1"/>
    <col min="10245" max="10245" width="2.85546875" style="154" customWidth="1"/>
    <col min="10246" max="10246" width="2.42578125" style="154" customWidth="1"/>
    <col min="10247" max="10247" width="30" style="154" customWidth="1"/>
    <col min="10248" max="10248" width="3.140625" style="154" customWidth="1"/>
    <col min="10249" max="10249" width="9.85546875" style="154" customWidth="1"/>
    <col min="10250" max="10250" width="9.5703125" style="154" customWidth="1"/>
    <col min="10251" max="10251" width="9" style="154" customWidth="1"/>
    <col min="10252" max="10496" width="9.140625" style="154"/>
    <col min="10497" max="10497" width="2" style="154" customWidth="1"/>
    <col min="10498" max="10498" width="2.42578125" style="154" customWidth="1"/>
    <col min="10499" max="10499" width="2.5703125" style="154" customWidth="1"/>
    <col min="10500" max="10500" width="2.42578125" style="154" customWidth="1"/>
    <col min="10501" max="10501" width="2.85546875" style="154" customWidth="1"/>
    <col min="10502" max="10502" width="2.42578125" style="154" customWidth="1"/>
    <col min="10503" max="10503" width="30" style="154" customWidth="1"/>
    <col min="10504" max="10504" width="3.140625" style="154" customWidth="1"/>
    <col min="10505" max="10505" width="9.85546875" style="154" customWidth="1"/>
    <col min="10506" max="10506" width="9.5703125" style="154" customWidth="1"/>
    <col min="10507" max="10507" width="9" style="154" customWidth="1"/>
    <col min="10508" max="10752" width="9.140625" style="154"/>
    <col min="10753" max="10753" width="2" style="154" customWidth="1"/>
    <col min="10754" max="10754" width="2.42578125" style="154" customWidth="1"/>
    <col min="10755" max="10755" width="2.5703125" style="154" customWidth="1"/>
    <col min="10756" max="10756" width="2.42578125" style="154" customWidth="1"/>
    <col min="10757" max="10757" width="2.85546875" style="154" customWidth="1"/>
    <col min="10758" max="10758" width="2.42578125" style="154" customWidth="1"/>
    <col min="10759" max="10759" width="30" style="154" customWidth="1"/>
    <col min="10760" max="10760" width="3.140625" style="154" customWidth="1"/>
    <col min="10761" max="10761" width="9.85546875" style="154" customWidth="1"/>
    <col min="10762" max="10762" width="9.5703125" style="154" customWidth="1"/>
    <col min="10763" max="10763" width="9" style="154" customWidth="1"/>
    <col min="10764" max="11008" width="9.140625" style="154"/>
    <col min="11009" max="11009" width="2" style="154" customWidth="1"/>
    <col min="11010" max="11010" width="2.42578125" style="154" customWidth="1"/>
    <col min="11011" max="11011" width="2.5703125" style="154" customWidth="1"/>
    <col min="11012" max="11012" width="2.42578125" style="154" customWidth="1"/>
    <col min="11013" max="11013" width="2.85546875" style="154" customWidth="1"/>
    <col min="11014" max="11014" width="2.42578125" style="154" customWidth="1"/>
    <col min="11015" max="11015" width="30" style="154" customWidth="1"/>
    <col min="11016" max="11016" width="3.140625" style="154" customWidth="1"/>
    <col min="11017" max="11017" width="9.85546875" style="154" customWidth="1"/>
    <col min="11018" max="11018" width="9.5703125" style="154" customWidth="1"/>
    <col min="11019" max="11019" width="9" style="154" customWidth="1"/>
    <col min="11020" max="11264" width="9.140625" style="154"/>
    <col min="11265" max="11265" width="2" style="154" customWidth="1"/>
    <col min="11266" max="11266" width="2.42578125" style="154" customWidth="1"/>
    <col min="11267" max="11267" width="2.5703125" style="154" customWidth="1"/>
    <col min="11268" max="11268" width="2.42578125" style="154" customWidth="1"/>
    <col min="11269" max="11269" width="2.85546875" style="154" customWidth="1"/>
    <col min="11270" max="11270" width="2.42578125" style="154" customWidth="1"/>
    <col min="11271" max="11271" width="30" style="154" customWidth="1"/>
    <col min="11272" max="11272" width="3.140625" style="154" customWidth="1"/>
    <col min="11273" max="11273" width="9.85546875" style="154" customWidth="1"/>
    <col min="11274" max="11274" width="9.5703125" style="154" customWidth="1"/>
    <col min="11275" max="11275" width="9" style="154" customWidth="1"/>
    <col min="11276" max="11520" width="9.140625" style="154"/>
    <col min="11521" max="11521" width="2" style="154" customWidth="1"/>
    <col min="11522" max="11522" width="2.42578125" style="154" customWidth="1"/>
    <col min="11523" max="11523" width="2.5703125" style="154" customWidth="1"/>
    <col min="11524" max="11524" width="2.42578125" style="154" customWidth="1"/>
    <col min="11525" max="11525" width="2.85546875" style="154" customWidth="1"/>
    <col min="11526" max="11526" width="2.42578125" style="154" customWidth="1"/>
    <col min="11527" max="11527" width="30" style="154" customWidth="1"/>
    <col min="11528" max="11528" width="3.140625" style="154" customWidth="1"/>
    <col min="11529" max="11529" width="9.85546875" style="154" customWidth="1"/>
    <col min="11530" max="11530" width="9.5703125" style="154" customWidth="1"/>
    <col min="11531" max="11531" width="9" style="154" customWidth="1"/>
    <col min="11532" max="11776" width="9.140625" style="154"/>
    <col min="11777" max="11777" width="2" style="154" customWidth="1"/>
    <col min="11778" max="11778" width="2.42578125" style="154" customWidth="1"/>
    <col min="11779" max="11779" width="2.5703125" style="154" customWidth="1"/>
    <col min="11780" max="11780" width="2.42578125" style="154" customWidth="1"/>
    <col min="11781" max="11781" width="2.85546875" style="154" customWidth="1"/>
    <col min="11782" max="11782" width="2.42578125" style="154" customWidth="1"/>
    <col min="11783" max="11783" width="30" style="154" customWidth="1"/>
    <col min="11784" max="11784" width="3.140625" style="154" customWidth="1"/>
    <col min="11785" max="11785" width="9.85546875" style="154" customWidth="1"/>
    <col min="11786" max="11786" width="9.5703125" style="154" customWidth="1"/>
    <col min="11787" max="11787" width="9" style="154" customWidth="1"/>
    <col min="11788" max="12032" width="9.140625" style="154"/>
    <col min="12033" max="12033" width="2" style="154" customWidth="1"/>
    <col min="12034" max="12034" width="2.42578125" style="154" customWidth="1"/>
    <col min="12035" max="12035" width="2.5703125" style="154" customWidth="1"/>
    <col min="12036" max="12036" width="2.42578125" style="154" customWidth="1"/>
    <col min="12037" max="12037" width="2.85546875" style="154" customWidth="1"/>
    <col min="12038" max="12038" width="2.42578125" style="154" customWidth="1"/>
    <col min="12039" max="12039" width="30" style="154" customWidth="1"/>
    <col min="12040" max="12040" width="3.140625" style="154" customWidth="1"/>
    <col min="12041" max="12041" width="9.85546875" style="154" customWidth="1"/>
    <col min="12042" max="12042" width="9.5703125" style="154" customWidth="1"/>
    <col min="12043" max="12043" width="9" style="154" customWidth="1"/>
    <col min="12044" max="12288" width="9.140625" style="154"/>
    <col min="12289" max="12289" width="2" style="154" customWidth="1"/>
    <col min="12290" max="12290" width="2.42578125" style="154" customWidth="1"/>
    <col min="12291" max="12291" width="2.5703125" style="154" customWidth="1"/>
    <col min="12292" max="12292" width="2.42578125" style="154" customWidth="1"/>
    <col min="12293" max="12293" width="2.85546875" style="154" customWidth="1"/>
    <col min="12294" max="12294" width="2.42578125" style="154" customWidth="1"/>
    <col min="12295" max="12295" width="30" style="154" customWidth="1"/>
    <col min="12296" max="12296" width="3.140625" style="154" customWidth="1"/>
    <col min="12297" max="12297" width="9.85546875" style="154" customWidth="1"/>
    <col min="12298" max="12298" width="9.5703125" style="154" customWidth="1"/>
    <col min="12299" max="12299" width="9" style="154" customWidth="1"/>
    <col min="12300" max="12544" width="9.140625" style="154"/>
    <col min="12545" max="12545" width="2" style="154" customWidth="1"/>
    <col min="12546" max="12546" width="2.42578125" style="154" customWidth="1"/>
    <col min="12547" max="12547" width="2.5703125" style="154" customWidth="1"/>
    <col min="12548" max="12548" width="2.42578125" style="154" customWidth="1"/>
    <col min="12549" max="12549" width="2.85546875" style="154" customWidth="1"/>
    <col min="12550" max="12550" width="2.42578125" style="154" customWidth="1"/>
    <col min="12551" max="12551" width="30" style="154" customWidth="1"/>
    <col min="12552" max="12552" width="3.140625" style="154" customWidth="1"/>
    <col min="12553" max="12553" width="9.85546875" style="154" customWidth="1"/>
    <col min="12554" max="12554" width="9.5703125" style="154" customWidth="1"/>
    <col min="12555" max="12555" width="9" style="154" customWidth="1"/>
    <col min="12556" max="12800" width="9.140625" style="154"/>
    <col min="12801" max="12801" width="2" style="154" customWidth="1"/>
    <col min="12802" max="12802" width="2.42578125" style="154" customWidth="1"/>
    <col min="12803" max="12803" width="2.5703125" style="154" customWidth="1"/>
    <col min="12804" max="12804" width="2.42578125" style="154" customWidth="1"/>
    <col min="12805" max="12805" width="2.85546875" style="154" customWidth="1"/>
    <col min="12806" max="12806" width="2.42578125" style="154" customWidth="1"/>
    <col min="12807" max="12807" width="30" style="154" customWidth="1"/>
    <col min="12808" max="12808" width="3.140625" style="154" customWidth="1"/>
    <col min="12809" max="12809" width="9.85546875" style="154" customWidth="1"/>
    <col min="12810" max="12810" width="9.5703125" style="154" customWidth="1"/>
    <col min="12811" max="12811" width="9" style="154" customWidth="1"/>
    <col min="12812" max="13056" width="9.140625" style="154"/>
    <col min="13057" max="13057" width="2" style="154" customWidth="1"/>
    <col min="13058" max="13058" width="2.42578125" style="154" customWidth="1"/>
    <col min="13059" max="13059" width="2.5703125" style="154" customWidth="1"/>
    <col min="13060" max="13060" width="2.42578125" style="154" customWidth="1"/>
    <col min="13061" max="13061" width="2.85546875" style="154" customWidth="1"/>
    <col min="13062" max="13062" width="2.42578125" style="154" customWidth="1"/>
    <col min="13063" max="13063" width="30" style="154" customWidth="1"/>
    <col min="13064" max="13064" width="3.140625" style="154" customWidth="1"/>
    <col min="13065" max="13065" width="9.85546875" style="154" customWidth="1"/>
    <col min="13066" max="13066" width="9.5703125" style="154" customWidth="1"/>
    <col min="13067" max="13067" width="9" style="154" customWidth="1"/>
    <col min="13068" max="13312" width="9.140625" style="154"/>
    <col min="13313" max="13313" width="2" style="154" customWidth="1"/>
    <col min="13314" max="13314" width="2.42578125" style="154" customWidth="1"/>
    <col min="13315" max="13315" width="2.5703125" style="154" customWidth="1"/>
    <col min="13316" max="13316" width="2.42578125" style="154" customWidth="1"/>
    <col min="13317" max="13317" width="2.85546875" style="154" customWidth="1"/>
    <col min="13318" max="13318" width="2.42578125" style="154" customWidth="1"/>
    <col min="13319" max="13319" width="30" style="154" customWidth="1"/>
    <col min="13320" max="13320" width="3.140625" style="154" customWidth="1"/>
    <col min="13321" max="13321" width="9.85546875" style="154" customWidth="1"/>
    <col min="13322" max="13322" width="9.5703125" style="154" customWidth="1"/>
    <col min="13323" max="13323" width="9" style="154" customWidth="1"/>
    <col min="13324" max="13568" width="9.140625" style="154"/>
    <col min="13569" max="13569" width="2" style="154" customWidth="1"/>
    <col min="13570" max="13570" width="2.42578125" style="154" customWidth="1"/>
    <col min="13571" max="13571" width="2.5703125" style="154" customWidth="1"/>
    <col min="13572" max="13572" width="2.42578125" style="154" customWidth="1"/>
    <col min="13573" max="13573" width="2.85546875" style="154" customWidth="1"/>
    <col min="13574" max="13574" width="2.42578125" style="154" customWidth="1"/>
    <col min="13575" max="13575" width="30" style="154" customWidth="1"/>
    <col min="13576" max="13576" width="3.140625" style="154" customWidth="1"/>
    <col min="13577" max="13577" width="9.85546875" style="154" customWidth="1"/>
    <col min="13578" max="13578" width="9.5703125" style="154" customWidth="1"/>
    <col min="13579" max="13579" width="9" style="154" customWidth="1"/>
    <col min="13580" max="13824" width="9.140625" style="154"/>
    <col min="13825" max="13825" width="2" style="154" customWidth="1"/>
    <col min="13826" max="13826" width="2.42578125" style="154" customWidth="1"/>
    <col min="13827" max="13827" width="2.5703125" style="154" customWidth="1"/>
    <col min="13828" max="13828" width="2.42578125" style="154" customWidth="1"/>
    <col min="13829" max="13829" width="2.85546875" style="154" customWidth="1"/>
    <col min="13830" max="13830" width="2.42578125" style="154" customWidth="1"/>
    <col min="13831" max="13831" width="30" style="154" customWidth="1"/>
    <col min="13832" max="13832" width="3.140625" style="154" customWidth="1"/>
    <col min="13833" max="13833" width="9.85546875" style="154" customWidth="1"/>
    <col min="13834" max="13834" width="9.5703125" style="154" customWidth="1"/>
    <col min="13835" max="13835" width="9" style="154" customWidth="1"/>
    <col min="13836" max="14080" width="9.140625" style="154"/>
    <col min="14081" max="14081" width="2" style="154" customWidth="1"/>
    <col min="14082" max="14082" width="2.42578125" style="154" customWidth="1"/>
    <col min="14083" max="14083" width="2.5703125" style="154" customWidth="1"/>
    <col min="14084" max="14084" width="2.42578125" style="154" customWidth="1"/>
    <col min="14085" max="14085" width="2.85546875" style="154" customWidth="1"/>
    <col min="14086" max="14086" width="2.42578125" style="154" customWidth="1"/>
    <col min="14087" max="14087" width="30" style="154" customWidth="1"/>
    <col min="14088" max="14088" width="3.140625" style="154" customWidth="1"/>
    <col min="14089" max="14089" width="9.85546875" style="154" customWidth="1"/>
    <col min="14090" max="14090" width="9.5703125" style="154" customWidth="1"/>
    <col min="14091" max="14091" width="9" style="154" customWidth="1"/>
    <col min="14092" max="14336" width="9.140625" style="154"/>
    <col min="14337" max="14337" width="2" style="154" customWidth="1"/>
    <col min="14338" max="14338" width="2.42578125" style="154" customWidth="1"/>
    <col min="14339" max="14339" width="2.5703125" style="154" customWidth="1"/>
    <col min="14340" max="14340" width="2.42578125" style="154" customWidth="1"/>
    <col min="14341" max="14341" width="2.85546875" style="154" customWidth="1"/>
    <col min="14342" max="14342" width="2.42578125" style="154" customWidth="1"/>
    <col min="14343" max="14343" width="30" style="154" customWidth="1"/>
    <col min="14344" max="14344" width="3.140625" style="154" customWidth="1"/>
    <col min="14345" max="14345" width="9.85546875" style="154" customWidth="1"/>
    <col min="14346" max="14346" width="9.5703125" style="154" customWidth="1"/>
    <col min="14347" max="14347" width="9" style="154" customWidth="1"/>
    <col min="14348" max="14592" width="9.140625" style="154"/>
    <col min="14593" max="14593" width="2" style="154" customWidth="1"/>
    <col min="14594" max="14594" width="2.42578125" style="154" customWidth="1"/>
    <col min="14595" max="14595" width="2.5703125" style="154" customWidth="1"/>
    <col min="14596" max="14596" width="2.42578125" style="154" customWidth="1"/>
    <col min="14597" max="14597" width="2.85546875" style="154" customWidth="1"/>
    <col min="14598" max="14598" width="2.42578125" style="154" customWidth="1"/>
    <col min="14599" max="14599" width="30" style="154" customWidth="1"/>
    <col min="14600" max="14600" width="3.140625" style="154" customWidth="1"/>
    <col min="14601" max="14601" width="9.85546875" style="154" customWidth="1"/>
    <col min="14602" max="14602" width="9.5703125" style="154" customWidth="1"/>
    <col min="14603" max="14603" width="9" style="154" customWidth="1"/>
    <col min="14604" max="14848" width="9.140625" style="154"/>
    <col min="14849" max="14849" width="2" style="154" customWidth="1"/>
    <col min="14850" max="14850" width="2.42578125" style="154" customWidth="1"/>
    <col min="14851" max="14851" width="2.5703125" style="154" customWidth="1"/>
    <col min="14852" max="14852" width="2.42578125" style="154" customWidth="1"/>
    <col min="14853" max="14853" width="2.85546875" style="154" customWidth="1"/>
    <col min="14854" max="14854" width="2.42578125" style="154" customWidth="1"/>
    <col min="14855" max="14855" width="30" style="154" customWidth="1"/>
    <col min="14856" max="14856" width="3.140625" style="154" customWidth="1"/>
    <col min="14857" max="14857" width="9.85546875" style="154" customWidth="1"/>
    <col min="14858" max="14858" width="9.5703125" style="154" customWidth="1"/>
    <col min="14859" max="14859" width="9" style="154" customWidth="1"/>
    <col min="14860" max="15104" width="9.140625" style="154"/>
    <col min="15105" max="15105" width="2" style="154" customWidth="1"/>
    <col min="15106" max="15106" width="2.42578125" style="154" customWidth="1"/>
    <col min="15107" max="15107" width="2.5703125" style="154" customWidth="1"/>
    <col min="15108" max="15108" width="2.42578125" style="154" customWidth="1"/>
    <col min="15109" max="15109" width="2.85546875" style="154" customWidth="1"/>
    <col min="15110" max="15110" width="2.42578125" style="154" customWidth="1"/>
    <col min="15111" max="15111" width="30" style="154" customWidth="1"/>
    <col min="15112" max="15112" width="3.140625" style="154" customWidth="1"/>
    <col min="15113" max="15113" width="9.85546875" style="154" customWidth="1"/>
    <col min="15114" max="15114" width="9.5703125" style="154" customWidth="1"/>
    <col min="15115" max="15115" width="9" style="154" customWidth="1"/>
    <col min="15116" max="15360" width="9.140625" style="154"/>
    <col min="15361" max="15361" width="2" style="154" customWidth="1"/>
    <col min="15362" max="15362" width="2.42578125" style="154" customWidth="1"/>
    <col min="15363" max="15363" width="2.5703125" style="154" customWidth="1"/>
    <col min="15364" max="15364" width="2.42578125" style="154" customWidth="1"/>
    <col min="15365" max="15365" width="2.85546875" style="154" customWidth="1"/>
    <col min="15366" max="15366" width="2.42578125" style="154" customWidth="1"/>
    <col min="15367" max="15367" width="30" style="154" customWidth="1"/>
    <col min="15368" max="15368" width="3.140625" style="154" customWidth="1"/>
    <col min="15369" max="15369" width="9.85546875" style="154" customWidth="1"/>
    <col min="15370" max="15370" width="9.5703125" style="154" customWidth="1"/>
    <col min="15371" max="15371" width="9" style="154" customWidth="1"/>
    <col min="15372" max="15616" width="9.140625" style="154"/>
    <col min="15617" max="15617" width="2" style="154" customWidth="1"/>
    <col min="15618" max="15618" width="2.42578125" style="154" customWidth="1"/>
    <col min="15619" max="15619" width="2.5703125" style="154" customWidth="1"/>
    <col min="15620" max="15620" width="2.42578125" style="154" customWidth="1"/>
    <col min="15621" max="15621" width="2.85546875" style="154" customWidth="1"/>
    <col min="15622" max="15622" width="2.42578125" style="154" customWidth="1"/>
    <col min="15623" max="15623" width="30" style="154" customWidth="1"/>
    <col min="15624" max="15624" width="3.140625" style="154" customWidth="1"/>
    <col min="15625" max="15625" width="9.85546875" style="154" customWidth="1"/>
    <col min="15626" max="15626" width="9.5703125" style="154" customWidth="1"/>
    <col min="15627" max="15627" width="9" style="154" customWidth="1"/>
    <col min="15628" max="15872" width="9.140625" style="154"/>
    <col min="15873" max="15873" width="2" style="154" customWidth="1"/>
    <col min="15874" max="15874" width="2.42578125" style="154" customWidth="1"/>
    <col min="15875" max="15875" width="2.5703125" style="154" customWidth="1"/>
    <col min="15876" max="15876" width="2.42578125" style="154" customWidth="1"/>
    <col min="15877" max="15877" width="2.85546875" style="154" customWidth="1"/>
    <col min="15878" max="15878" width="2.42578125" style="154" customWidth="1"/>
    <col min="15879" max="15879" width="30" style="154" customWidth="1"/>
    <col min="15880" max="15880" width="3.140625" style="154" customWidth="1"/>
    <col min="15881" max="15881" width="9.85546875" style="154" customWidth="1"/>
    <col min="15882" max="15882" width="9.5703125" style="154" customWidth="1"/>
    <col min="15883" max="15883" width="9" style="154" customWidth="1"/>
    <col min="15884" max="16128" width="9.140625" style="154"/>
    <col min="16129" max="16129" width="2" style="154" customWidth="1"/>
    <col min="16130" max="16130" width="2.42578125" style="154" customWidth="1"/>
    <col min="16131" max="16131" width="2.5703125" style="154" customWidth="1"/>
    <col min="16132" max="16132" width="2.42578125" style="154" customWidth="1"/>
    <col min="16133" max="16133" width="2.85546875" style="154" customWidth="1"/>
    <col min="16134" max="16134" width="2.42578125" style="154" customWidth="1"/>
    <col min="16135" max="16135" width="30" style="154" customWidth="1"/>
    <col min="16136" max="16136" width="3.140625" style="154" customWidth="1"/>
    <col min="16137" max="16137" width="9.85546875" style="154" customWidth="1"/>
    <col min="16138" max="16138" width="9.5703125" style="154" customWidth="1"/>
    <col min="16139" max="16139" width="9" style="154" customWidth="1"/>
    <col min="16140" max="16384" width="9.140625" style="154"/>
  </cols>
  <sheetData>
    <row r="1" spans="1:14">
      <c r="I1" s="544" t="s">
        <v>380</v>
      </c>
      <c r="J1" s="545"/>
      <c r="K1" s="545"/>
      <c r="L1" s="545"/>
      <c r="M1" s="271"/>
      <c r="N1" s="271"/>
    </row>
    <row r="2" spans="1:14">
      <c r="I2" s="544" t="s">
        <v>1</v>
      </c>
      <c r="J2" s="545"/>
      <c r="K2" s="545"/>
      <c r="L2" s="545"/>
      <c r="M2" s="271"/>
      <c r="N2" s="271"/>
    </row>
    <row r="3" spans="1:14">
      <c r="I3" s="546" t="s">
        <v>2</v>
      </c>
      <c r="J3" s="545"/>
      <c r="K3" s="545"/>
      <c r="L3" s="545"/>
      <c r="M3" s="272"/>
      <c r="N3" s="272"/>
    </row>
    <row r="4" spans="1:14">
      <c r="I4" s="546" t="s">
        <v>4</v>
      </c>
      <c r="J4" s="545"/>
      <c r="K4" s="545"/>
      <c r="L4" s="545"/>
      <c r="M4" s="272"/>
      <c r="N4" s="272"/>
    </row>
    <row r="5" spans="1:14" ht="14.25" customHeight="1">
      <c r="I5" s="547" t="s">
        <v>381</v>
      </c>
      <c r="J5" s="543"/>
      <c r="K5" s="543"/>
      <c r="L5" s="543"/>
      <c r="M5" s="272"/>
      <c r="N5" s="272"/>
    </row>
    <row r="6" spans="1:14" ht="14.25" customHeight="1">
      <c r="A6" s="135"/>
      <c r="B6" s="135"/>
      <c r="C6" s="135"/>
      <c r="D6" s="135"/>
      <c r="E6" s="135"/>
      <c r="F6" s="135"/>
      <c r="G6" s="135"/>
      <c r="H6" s="135"/>
      <c r="I6" s="11"/>
      <c r="J6" s="11"/>
      <c r="K6" s="11"/>
      <c r="L6" s="11"/>
    </row>
    <row r="7" spans="1:14">
      <c r="A7" s="135"/>
      <c r="B7" s="135"/>
      <c r="C7" s="548" t="s">
        <v>6</v>
      </c>
      <c r="D7" s="549"/>
      <c r="E7" s="549"/>
      <c r="F7" s="549"/>
      <c r="G7" s="549"/>
      <c r="H7" s="549"/>
      <c r="I7" s="549"/>
      <c r="J7" s="549"/>
      <c r="K7" s="549"/>
      <c r="L7" s="549"/>
      <c r="M7" s="273"/>
    </row>
    <row r="8" spans="1:14">
      <c r="A8" s="135"/>
      <c r="B8" s="135"/>
      <c r="C8" s="550" t="s">
        <v>382</v>
      </c>
      <c r="D8" s="551"/>
      <c r="E8" s="551"/>
      <c r="F8" s="551"/>
      <c r="G8" s="551"/>
      <c r="H8" s="551"/>
      <c r="I8" s="551"/>
      <c r="J8" s="551"/>
      <c r="K8" s="551"/>
      <c r="L8" s="551"/>
      <c r="M8" s="274"/>
    </row>
    <row r="9" spans="1:14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4">
      <c r="A10" s="135"/>
      <c r="B10" s="135"/>
      <c r="C10" s="135"/>
      <c r="D10" s="135"/>
      <c r="E10" s="552" t="s">
        <v>383</v>
      </c>
      <c r="F10" s="553"/>
      <c r="G10" s="553"/>
      <c r="H10" s="553"/>
      <c r="I10" s="553"/>
      <c r="J10" s="553"/>
      <c r="K10" s="553"/>
      <c r="L10" s="553"/>
      <c r="M10" s="553"/>
    </row>
    <row r="11" spans="1:1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4">
      <c r="A12" s="135"/>
      <c r="B12" s="135"/>
      <c r="C12" s="135"/>
      <c r="D12" s="135"/>
      <c r="E12" s="135"/>
      <c r="F12" s="135"/>
      <c r="G12" s="554" t="s">
        <v>384</v>
      </c>
      <c r="H12" s="554"/>
      <c r="I12" s="555"/>
      <c r="J12" s="555"/>
      <c r="K12" s="555"/>
      <c r="L12" s="135"/>
    </row>
    <row r="13" spans="1:14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4">
      <c r="A14" s="135"/>
      <c r="B14" s="135"/>
      <c r="C14" s="135"/>
      <c r="D14" s="135"/>
      <c r="E14" s="135"/>
      <c r="F14" s="135"/>
      <c r="G14" s="556" t="s">
        <v>240</v>
      </c>
      <c r="H14" s="556"/>
      <c r="I14" s="557"/>
      <c r="J14" s="557"/>
      <c r="K14" s="557"/>
      <c r="L14" s="135"/>
    </row>
    <row r="15" spans="1:14">
      <c r="A15" s="135"/>
      <c r="B15" s="135"/>
      <c r="C15" s="135"/>
      <c r="D15" s="135"/>
      <c r="E15" s="135"/>
      <c r="F15" s="135"/>
      <c r="G15" s="275" t="s">
        <v>10</v>
      </c>
      <c r="H15" s="275"/>
      <c r="I15" s="276"/>
      <c r="J15" s="276"/>
      <c r="K15" s="276"/>
      <c r="L15" s="135"/>
    </row>
    <row r="16" spans="1:14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>
      <c r="A17" s="135"/>
      <c r="B17" s="135"/>
      <c r="C17" s="135"/>
      <c r="D17" s="135"/>
      <c r="E17" s="135"/>
      <c r="F17" s="135"/>
      <c r="G17" s="558" t="s">
        <v>385</v>
      </c>
      <c r="H17" s="558"/>
      <c r="I17" s="558"/>
      <c r="J17" s="558"/>
      <c r="K17" s="135"/>
      <c r="L17" s="135"/>
    </row>
    <row r="18" spans="1:12">
      <c r="A18" s="135"/>
      <c r="B18" s="135"/>
      <c r="C18" s="135"/>
      <c r="D18" s="135"/>
      <c r="E18" s="135"/>
      <c r="F18" s="135"/>
      <c r="G18" s="542" t="s">
        <v>386</v>
      </c>
      <c r="H18" s="542"/>
      <c r="I18" s="543"/>
      <c r="J18" s="543"/>
      <c r="K18" s="543"/>
      <c r="L18" s="135"/>
    </row>
    <row r="19" spans="1:12">
      <c r="A19" s="135"/>
      <c r="B19" s="135"/>
      <c r="C19" s="135"/>
      <c r="D19" s="135"/>
      <c r="E19" s="135"/>
      <c r="F19" s="135"/>
      <c r="G19" s="135" t="s">
        <v>387</v>
      </c>
      <c r="H19" s="135"/>
      <c r="I19" s="135"/>
      <c r="J19" s="135"/>
      <c r="K19" s="135"/>
      <c r="L19" s="135"/>
    </row>
    <row r="20" spans="1:1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 t="s">
        <v>16</v>
      </c>
    </row>
    <row r="21" spans="1:12">
      <c r="A21" s="135"/>
      <c r="B21" s="135"/>
      <c r="C21" s="135"/>
      <c r="D21" s="135"/>
      <c r="E21" s="135"/>
      <c r="F21" s="135"/>
      <c r="G21" s="135"/>
      <c r="H21" s="135"/>
      <c r="I21" s="559" t="s">
        <v>388</v>
      </c>
      <c r="J21" s="560"/>
      <c r="K21" s="561"/>
      <c r="L21" s="277"/>
    </row>
    <row r="22" spans="1:12">
      <c r="A22" s="135"/>
      <c r="B22" s="135"/>
      <c r="C22" s="135"/>
      <c r="D22" s="135"/>
      <c r="E22" s="135"/>
      <c r="F22" s="135"/>
      <c r="G22" s="135"/>
      <c r="H22" s="135"/>
      <c r="I22" s="559" t="s">
        <v>18</v>
      </c>
      <c r="J22" s="560"/>
      <c r="K22" s="561"/>
      <c r="L22" s="278"/>
    </row>
    <row r="23" spans="1:12">
      <c r="A23" s="135"/>
      <c r="B23" s="135"/>
      <c r="C23" s="135"/>
      <c r="D23" s="135"/>
      <c r="E23" s="135"/>
      <c r="F23" s="135"/>
      <c r="G23" s="135"/>
      <c r="H23" s="135"/>
      <c r="I23" s="562" t="s">
        <v>20</v>
      </c>
      <c r="J23" s="563"/>
      <c r="K23" s="564"/>
      <c r="L23" s="277" t="s">
        <v>21</v>
      </c>
    </row>
    <row r="24" spans="1:1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 t="s">
        <v>389</v>
      </c>
    </row>
    <row r="25" spans="1:12" ht="9" customHeight="1">
      <c r="A25" s="565" t="s">
        <v>33</v>
      </c>
      <c r="B25" s="566"/>
      <c r="C25" s="566"/>
      <c r="D25" s="566"/>
      <c r="E25" s="566"/>
      <c r="F25" s="567"/>
      <c r="G25" s="574" t="s">
        <v>34</v>
      </c>
      <c r="H25" s="565" t="s">
        <v>390</v>
      </c>
      <c r="I25" s="279" t="s">
        <v>391</v>
      </c>
      <c r="J25" s="280"/>
      <c r="K25" s="280"/>
      <c r="L25" s="281"/>
    </row>
    <row r="26" spans="1:12" ht="9.75" customHeight="1">
      <c r="A26" s="568"/>
      <c r="B26" s="569"/>
      <c r="C26" s="569"/>
      <c r="D26" s="569"/>
      <c r="E26" s="569"/>
      <c r="F26" s="570"/>
      <c r="G26" s="575"/>
      <c r="H26" s="568"/>
      <c r="I26" s="282" t="s">
        <v>324</v>
      </c>
      <c r="J26" s="283"/>
      <c r="K26" s="283"/>
      <c r="L26" s="284"/>
    </row>
    <row r="27" spans="1:12" ht="11.25" customHeight="1">
      <c r="A27" s="568"/>
      <c r="B27" s="569"/>
      <c r="C27" s="569"/>
      <c r="D27" s="569"/>
      <c r="E27" s="569"/>
      <c r="F27" s="570"/>
      <c r="G27" s="575"/>
      <c r="H27" s="568"/>
      <c r="I27" s="577" t="s">
        <v>392</v>
      </c>
      <c r="J27" s="279" t="s">
        <v>393</v>
      </c>
      <c r="K27" s="280"/>
      <c r="L27" s="281"/>
    </row>
    <row r="28" spans="1:12" ht="14.25" customHeight="1">
      <c r="A28" s="568"/>
      <c r="B28" s="569"/>
      <c r="C28" s="569"/>
      <c r="D28" s="569"/>
      <c r="E28" s="569"/>
      <c r="F28" s="570"/>
      <c r="G28" s="575"/>
      <c r="H28" s="568"/>
      <c r="I28" s="578"/>
      <c r="J28" s="577" t="s">
        <v>394</v>
      </c>
      <c r="K28" s="279" t="s">
        <v>395</v>
      </c>
      <c r="L28" s="281"/>
    </row>
    <row r="29" spans="1:12" ht="12.75" customHeight="1">
      <c r="A29" s="571"/>
      <c r="B29" s="572"/>
      <c r="C29" s="572"/>
      <c r="D29" s="572"/>
      <c r="E29" s="572"/>
      <c r="F29" s="573"/>
      <c r="G29" s="576"/>
      <c r="H29" s="571"/>
      <c r="I29" s="579"/>
      <c r="J29" s="579"/>
      <c r="K29" s="285" t="s">
        <v>396</v>
      </c>
      <c r="L29" s="285" t="s">
        <v>397</v>
      </c>
    </row>
    <row r="30" spans="1:12" ht="9.75" customHeight="1">
      <c r="A30" s="286">
        <v>1</v>
      </c>
      <c r="B30" s="287"/>
      <c r="C30" s="287"/>
      <c r="D30" s="287"/>
      <c r="E30" s="287"/>
      <c r="F30" s="288"/>
      <c r="G30" s="289">
        <v>2</v>
      </c>
      <c r="H30" s="289">
        <v>3</v>
      </c>
      <c r="I30" s="285">
        <v>4</v>
      </c>
      <c r="J30" s="285">
        <v>5</v>
      </c>
      <c r="K30" s="285">
        <v>6</v>
      </c>
      <c r="L30" s="290">
        <v>7</v>
      </c>
    </row>
    <row r="31" spans="1:12">
      <c r="A31" s="291">
        <v>2</v>
      </c>
      <c r="B31" s="292"/>
      <c r="C31" s="292"/>
      <c r="D31" s="292"/>
      <c r="E31" s="292"/>
      <c r="F31" s="292"/>
      <c r="G31" s="293" t="s">
        <v>43</v>
      </c>
      <c r="H31" s="294">
        <v>1</v>
      </c>
      <c r="I31" s="295">
        <f>I32+I39+I56+I73+I78+I90+I102+I113+I120</f>
        <v>16821.11</v>
      </c>
      <c r="J31" s="295">
        <f>J32+J39+J56+J73+J78+J90+J102+J113+J120</f>
        <v>9099.6899999999987</v>
      </c>
      <c r="K31" s="296">
        <f>K32+K39</f>
        <v>0</v>
      </c>
      <c r="L31" s="295">
        <f>L32+L39+L56+L73+L78+L90+L102+L113+L120</f>
        <v>0</v>
      </c>
    </row>
    <row r="32" spans="1:12" ht="14.25" customHeight="1">
      <c r="A32" s="297">
        <v>2</v>
      </c>
      <c r="B32" s="297">
        <v>1</v>
      </c>
      <c r="C32" s="298"/>
      <c r="D32" s="298"/>
      <c r="E32" s="298"/>
      <c r="F32" s="298"/>
      <c r="G32" s="299" t="s">
        <v>398</v>
      </c>
      <c r="H32" s="300">
        <v>2</v>
      </c>
      <c r="I32" s="301">
        <f>I34+I36+I38</f>
        <v>0</v>
      </c>
      <c r="J32" s="301">
        <f>J34+J36+J38</f>
        <v>6.72</v>
      </c>
      <c r="K32" s="301">
        <f>K34+K36</f>
        <v>0</v>
      </c>
      <c r="L32" s="301">
        <f>L37</f>
        <v>0</v>
      </c>
    </row>
    <row r="33" spans="1:12" hidden="1" collapsed="1">
      <c r="A33" s="298">
        <v>2</v>
      </c>
      <c r="B33" s="298">
        <v>1</v>
      </c>
      <c r="C33" s="298">
        <v>1</v>
      </c>
      <c r="D33" s="298"/>
      <c r="E33" s="298"/>
      <c r="F33" s="298"/>
      <c r="G33" s="302" t="s">
        <v>45</v>
      </c>
      <c r="H33" s="303">
        <v>3</v>
      </c>
      <c r="I33" s="304">
        <f>I34+I36</f>
        <v>0</v>
      </c>
      <c r="J33" s="304">
        <f>J34+J36</f>
        <v>0</v>
      </c>
      <c r="K33" s="304">
        <f>K34+K36</f>
        <v>0</v>
      </c>
      <c r="L33" s="298" t="s">
        <v>399</v>
      </c>
    </row>
    <row r="34" spans="1:12" hidden="1" collapsed="1">
      <c r="A34" s="298">
        <v>2</v>
      </c>
      <c r="B34" s="298">
        <v>1</v>
      </c>
      <c r="C34" s="298">
        <v>1</v>
      </c>
      <c r="D34" s="298">
        <v>1</v>
      </c>
      <c r="E34" s="298">
        <v>1</v>
      </c>
      <c r="F34" s="298">
        <v>1</v>
      </c>
      <c r="G34" s="302" t="s">
        <v>400</v>
      </c>
      <c r="H34" s="303">
        <v>4</v>
      </c>
      <c r="I34" s="305"/>
      <c r="J34" s="305"/>
      <c r="K34" s="305"/>
      <c r="L34" s="298" t="s">
        <v>399</v>
      </c>
    </row>
    <row r="35" spans="1:12" ht="14.25" hidden="1" customHeight="1" collapsed="1">
      <c r="A35" s="298"/>
      <c r="B35" s="298"/>
      <c r="C35" s="298"/>
      <c r="D35" s="298"/>
      <c r="E35" s="298"/>
      <c r="F35" s="298"/>
      <c r="G35" s="302" t="s">
        <v>401</v>
      </c>
      <c r="H35" s="303">
        <v>5</v>
      </c>
      <c r="I35" s="305"/>
      <c r="J35" s="305"/>
      <c r="K35" s="305"/>
      <c r="L35" s="298" t="s">
        <v>399</v>
      </c>
    </row>
    <row r="36" spans="1:12" hidden="1" collapsed="1">
      <c r="A36" s="298">
        <v>2</v>
      </c>
      <c r="B36" s="298">
        <v>1</v>
      </c>
      <c r="C36" s="298">
        <v>1</v>
      </c>
      <c r="D36" s="298">
        <v>1</v>
      </c>
      <c r="E36" s="298">
        <v>2</v>
      </c>
      <c r="F36" s="298">
        <v>1</v>
      </c>
      <c r="G36" s="302" t="s">
        <v>47</v>
      </c>
      <c r="H36" s="303">
        <v>6</v>
      </c>
      <c r="I36" s="305"/>
      <c r="J36" s="305"/>
      <c r="K36" s="305"/>
      <c r="L36" s="298" t="s">
        <v>399</v>
      </c>
    </row>
    <row r="37" spans="1:12">
      <c r="A37" s="298">
        <v>2</v>
      </c>
      <c r="B37" s="298">
        <v>1</v>
      </c>
      <c r="C37" s="298">
        <v>2</v>
      </c>
      <c r="D37" s="298"/>
      <c r="E37" s="298"/>
      <c r="F37" s="298"/>
      <c r="G37" s="302" t="s">
        <v>402</v>
      </c>
      <c r="H37" s="303">
        <v>7</v>
      </c>
      <c r="I37" s="304">
        <f>I38</f>
        <v>0</v>
      </c>
      <c r="J37" s="304">
        <f>J38</f>
        <v>6.72</v>
      </c>
      <c r="K37" s="298" t="s">
        <v>399</v>
      </c>
      <c r="L37" s="304">
        <f>L38</f>
        <v>0</v>
      </c>
    </row>
    <row r="38" spans="1:12">
      <c r="A38" s="298">
        <v>2</v>
      </c>
      <c r="B38" s="298">
        <v>1</v>
      </c>
      <c r="C38" s="298">
        <v>2</v>
      </c>
      <c r="D38" s="298">
        <v>1</v>
      </c>
      <c r="E38" s="298">
        <v>1</v>
      </c>
      <c r="F38" s="298">
        <v>1</v>
      </c>
      <c r="G38" s="302" t="s">
        <v>402</v>
      </c>
      <c r="H38" s="303">
        <v>8</v>
      </c>
      <c r="I38" s="305"/>
      <c r="J38" s="305">
        <v>6.72</v>
      </c>
      <c r="K38" s="298" t="s">
        <v>399</v>
      </c>
      <c r="L38" s="306"/>
    </row>
    <row r="39" spans="1:12" ht="15" customHeight="1">
      <c r="A39" s="297">
        <v>2</v>
      </c>
      <c r="B39" s="297">
        <v>2</v>
      </c>
      <c r="C39" s="298"/>
      <c r="D39" s="298"/>
      <c r="E39" s="298"/>
      <c r="F39" s="298"/>
      <c r="G39" s="299" t="s">
        <v>403</v>
      </c>
      <c r="H39" s="300">
        <v>9</v>
      </c>
      <c r="I39" s="301">
        <f>I40</f>
        <v>14575.44</v>
      </c>
      <c r="J39" s="301">
        <f>J40</f>
        <v>8262.17</v>
      </c>
      <c r="K39" s="301">
        <f>K40</f>
        <v>0</v>
      </c>
      <c r="L39" s="301">
        <f>L40</f>
        <v>0</v>
      </c>
    </row>
    <row r="40" spans="1:12" ht="14.25" customHeight="1">
      <c r="A40" s="298">
        <v>2</v>
      </c>
      <c r="B40" s="298">
        <v>2</v>
      </c>
      <c r="C40" s="298">
        <v>1</v>
      </c>
      <c r="D40" s="298"/>
      <c r="E40" s="298"/>
      <c r="F40" s="298"/>
      <c r="G40" s="302" t="s">
        <v>403</v>
      </c>
      <c r="H40" s="303">
        <v>10</v>
      </c>
      <c r="I40" s="304">
        <f>I41+I42+I43+I44+I45+I46+I47+I48+I49+I50+I51+I52+I53+I54+I55</f>
        <v>14575.44</v>
      </c>
      <c r="J40" s="304">
        <f>J41+J42+J43+J44+J45+J46+J47+J48+J49+J50+J51+J52+J53+J54+J55</f>
        <v>8262.17</v>
      </c>
      <c r="K40" s="304">
        <f>K46</f>
        <v>0</v>
      </c>
      <c r="L40" s="304">
        <f>L41+L42+L43+L44+L45+L47+L48+L49+L50+L51+L52+L53+L54+L55</f>
        <v>0</v>
      </c>
    </row>
    <row r="41" spans="1:12">
      <c r="A41" s="298">
        <v>2</v>
      </c>
      <c r="B41" s="298">
        <v>2</v>
      </c>
      <c r="C41" s="298">
        <v>1</v>
      </c>
      <c r="D41" s="298">
        <v>1</v>
      </c>
      <c r="E41" s="298">
        <v>1</v>
      </c>
      <c r="F41" s="298">
        <v>1</v>
      </c>
      <c r="G41" s="302" t="s">
        <v>50</v>
      </c>
      <c r="H41" s="303">
        <v>11</v>
      </c>
      <c r="I41" s="305">
        <v>3741.88</v>
      </c>
      <c r="J41" s="305">
        <v>2807.02</v>
      </c>
      <c r="K41" s="298" t="s">
        <v>399</v>
      </c>
      <c r="L41" s="305"/>
    </row>
    <row r="42" spans="1:12" ht="22.5" hidden="1" customHeight="1" collapsed="1">
      <c r="A42" s="298">
        <v>2</v>
      </c>
      <c r="B42" s="298">
        <v>2</v>
      </c>
      <c r="C42" s="298">
        <v>1</v>
      </c>
      <c r="D42" s="298">
        <v>1</v>
      </c>
      <c r="E42" s="298">
        <v>1</v>
      </c>
      <c r="F42" s="298">
        <v>2</v>
      </c>
      <c r="G42" s="302" t="s">
        <v>51</v>
      </c>
      <c r="H42" s="303">
        <v>12</v>
      </c>
      <c r="I42" s="305"/>
      <c r="J42" s="305"/>
      <c r="K42" s="298" t="s">
        <v>399</v>
      </c>
      <c r="L42" s="305"/>
    </row>
    <row r="43" spans="1:12" ht="21.75" customHeight="1">
      <c r="A43" s="298">
        <v>2</v>
      </c>
      <c r="B43" s="298">
        <v>2</v>
      </c>
      <c r="C43" s="298">
        <v>1</v>
      </c>
      <c r="D43" s="298">
        <v>1</v>
      </c>
      <c r="E43" s="298">
        <v>1</v>
      </c>
      <c r="F43" s="298">
        <v>5</v>
      </c>
      <c r="G43" s="302" t="s">
        <v>52</v>
      </c>
      <c r="H43" s="303">
        <v>13</v>
      </c>
      <c r="I43" s="305">
        <v>142.01</v>
      </c>
      <c r="J43" s="305">
        <v>106.33</v>
      </c>
      <c r="K43" s="298" t="s">
        <v>399</v>
      </c>
      <c r="L43" s="305"/>
    </row>
    <row r="44" spans="1:12" ht="23.25" customHeight="1">
      <c r="A44" s="298">
        <v>2</v>
      </c>
      <c r="B44" s="298">
        <v>2</v>
      </c>
      <c r="C44" s="298">
        <v>1</v>
      </c>
      <c r="D44" s="298">
        <v>1</v>
      </c>
      <c r="E44" s="298">
        <v>1</v>
      </c>
      <c r="F44" s="298">
        <v>6</v>
      </c>
      <c r="G44" s="302" t="s">
        <v>404</v>
      </c>
      <c r="H44" s="303">
        <v>14</v>
      </c>
      <c r="I44" s="305">
        <v>413.67</v>
      </c>
      <c r="J44" s="305">
        <v>300.75</v>
      </c>
      <c r="K44" s="298" t="s">
        <v>399</v>
      </c>
      <c r="L44" s="305"/>
    </row>
    <row r="45" spans="1:12" ht="23.25" hidden="1" customHeight="1" collapsed="1">
      <c r="A45" s="298">
        <v>2</v>
      </c>
      <c r="B45" s="298">
        <v>2</v>
      </c>
      <c r="C45" s="298">
        <v>1</v>
      </c>
      <c r="D45" s="298">
        <v>1</v>
      </c>
      <c r="E45" s="298">
        <v>1</v>
      </c>
      <c r="F45" s="298">
        <v>7</v>
      </c>
      <c r="G45" s="302" t="s">
        <v>54</v>
      </c>
      <c r="H45" s="303">
        <v>15</v>
      </c>
      <c r="I45" s="305"/>
      <c r="J45" s="305"/>
      <c r="K45" s="298" t="s">
        <v>399</v>
      </c>
      <c r="L45" s="305"/>
    </row>
    <row r="46" spans="1:12" ht="12.75" hidden="1" customHeight="1" collapsed="1">
      <c r="A46" s="298">
        <v>2</v>
      </c>
      <c r="B46" s="298">
        <v>2</v>
      </c>
      <c r="C46" s="298">
        <v>1</v>
      </c>
      <c r="D46" s="298">
        <v>1</v>
      </c>
      <c r="E46" s="298">
        <v>1</v>
      </c>
      <c r="F46" s="298">
        <v>11</v>
      </c>
      <c r="G46" s="302" t="s">
        <v>55</v>
      </c>
      <c r="H46" s="303">
        <v>16</v>
      </c>
      <c r="I46" s="305"/>
      <c r="J46" s="305"/>
      <c r="K46" s="305"/>
      <c r="L46" s="298" t="s">
        <v>399</v>
      </c>
    </row>
    <row r="47" spans="1:12" ht="15.75" hidden="1" customHeight="1" collapsed="1">
      <c r="A47" s="298">
        <v>2</v>
      </c>
      <c r="B47" s="298">
        <v>2</v>
      </c>
      <c r="C47" s="298">
        <v>1</v>
      </c>
      <c r="D47" s="298">
        <v>1</v>
      </c>
      <c r="E47" s="298">
        <v>1</v>
      </c>
      <c r="F47" s="298">
        <v>12</v>
      </c>
      <c r="G47" s="302" t="s">
        <v>56</v>
      </c>
      <c r="H47" s="303">
        <v>17</v>
      </c>
      <c r="I47" s="305"/>
      <c r="J47" s="305"/>
      <c r="K47" s="298" t="s">
        <v>399</v>
      </c>
      <c r="L47" s="305"/>
    </row>
    <row r="48" spans="1:12" ht="22.5" hidden="1" customHeight="1" collapsed="1">
      <c r="A48" s="298">
        <v>2</v>
      </c>
      <c r="B48" s="298">
        <v>2</v>
      </c>
      <c r="C48" s="298">
        <v>1</v>
      </c>
      <c r="D48" s="298">
        <v>1</v>
      </c>
      <c r="E48" s="298">
        <v>1</v>
      </c>
      <c r="F48" s="298">
        <v>14</v>
      </c>
      <c r="G48" s="302" t="s">
        <v>405</v>
      </c>
      <c r="H48" s="303">
        <v>18</v>
      </c>
      <c r="I48" s="305"/>
      <c r="J48" s="305"/>
      <c r="K48" s="298" t="s">
        <v>399</v>
      </c>
      <c r="L48" s="305"/>
    </row>
    <row r="49" spans="1:12" ht="24" hidden="1" customHeight="1" collapsed="1">
      <c r="A49" s="298">
        <v>2</v>
      </c>
      <c r="B49" s="298">
        <v>2</v>
      </c>
      <c r="C49" s="298">
        <v>1</v>
      </c>
      <c r="D49" s="298">
        <v>1</v>
      </c>
      <c r="E49" s="298">
        <v>1</v>
      </c>
      <c r="F49" s="298">
        <v>15</v>
      </c>
      <c r="G49" s="302" t="s">
        <v>58</v>
      </c>
      <c r="H49" s="303">
        <v>19</v>
      </c>
      <c r="I49" s="305"/>
      <c r="J49" s="305"/>
      <c r="K49" s="298" t="s">
        <v>399</v>
      </c>
      <c r="L49" s="305"/>
    </row>
    <row r="50" spans="1:12" hidden="1" collapsed="1">
      <c r="A50" s="298">
        <v>2</v>
      </c>
      <c r="B50" s="298">
        <v>2</v>
      </c>
      <c r="C50" s="298">
        <v>1</v>
      </c>
      <c r="D50" s="298">
        <v>1</v>
      </c>
      <c r="E50" s="298">
        <v>1</v>
      </c>
      <c r="F50" s="298">
        <v>16</v>
      </c>
      <c r="G50" s="302" t="s">
        <v>59</v>
      </c>
      <c r="H50" s="303">
        <v>20</v>
      </c>
      <c r="I50" s="305"/>
      <c r="J50" s="305"/>
      <c r="K50" s="298" t="s">
        <v>399</v>
      </c>
      <c r="L50" s="305"/>
    </row>
    <row r="51" spans="1:12" ht="22.5" hidden="1" customHeight="1" collapsed="1">
      <c r="A51" s="298">
        <v>2</v>
      </c>
      <c r="B51" s="298">
        <v>2</v>
      </c>
      <c r="C51" s="298">
        <v>1</v>
      </c>
      <c r="D51" s="298">
        <v>1</v>
      </c>
      <c r="E51" s="298">
        <v>1</v>
      </c>
      <c r="F51" s="298">
        <v>17</v>
      </c>
      <c r="G51" s="302" t="s">
        <v>60</v>
      </c>
      <c r="H51" s="303">
        <v>21</v>
      </c>
      <c r="I51" s="305"/>
      <c r="J51" s="305"/>
      <c r="K51" s="298" t="s">
        <v>399</v>
      </c>
      <c r="L51" s="305"/>
    </row>
    <row r="52" spans="1:12" ht="17.25" customHeight="1">
      <c r="A52" s="298">
        <v>2</v>
      </c>
      <c r="B52" s="298">
        <v>2</v>
      </c>
      <c r="C52" s="298">
        <v>1</v>
      </c>
      <c r="D52" s="298">
        <v>1</v>
      </c>
      <c r="E52" s="298">
        <v>1</v>
      </c>
      <c r="F52" s="298">
        <v>20</v>
      </c>
      <c r="G52" s="302" t="s">
        <v>61</v>
      </c>
      <c r="H52" s="303">
        <v>22</v>
      </c>
      <c r="I52" s="305">
        <v>9906.1200000000008</v>
      </c>
      <c r="J52" s="305">
        <v>4676.3100000000004</v>
      </c>
      <c r="K52" s="298" t="s">
        <v>399</v>
      </c>
      <c r="L52" s="305"/>
    </row>
    <row r="53" spans="1:12" ht="24" hidden="1" customHeight="1" collapsed="1">
      <c r="A53" s="298">
        <v>2</v>
      </c>
      <c r="B53" s="298">
        <v>2</v>
      </c>
      <c r="C53" s="298">
        <v>1</v>
      </c>
      <c r="D53" s="298">
        <v>1</v>
      </c>
      <c r="E53" s="298">
        <v>1</v>
      </c>
      <c r="F53" s="298">
        <v>21</v>
      </c>
      <c r="G53" s="302" t="s">
        <v>62</v>
      </c>
      <c r="H53" s="303">
        <v>23</v>
      </c>
      <c r="I53" s="305"/>
      <c r="J53" s="305"/>
      <c r="K53" s="298" t="s">
        <v>399</v>
      </c>
      <c r="L53" s="305"/>
    </row>
    <row r="54" spans="1:12" hidden="1" collapsed="1">
      <c r="A54" s="298">
        <v>2</v>
      </c>
      <c r="B54" s="298">
        <v>2</v>
      </c>
      <c r="C54" s="298">
        <v>1</v>
      </c>
      <c r="D54" s="298">
        <v>1</v>
      </c>
      <c r="E54" s="298">
        <v>1</v>
      </c>
      <c r="F54" s="298">
        <v>22</v>
      </c>
      <c r="G54" s="302" t="s">
        <v>63</v>
      </c>
      <c r="H54" s="303">
        <v>24</v>
      </c>
      <c r="I54" s="305"/>
      <c r="J54" s="305"/>
      <c r="K54" s="298" t="s">
        <v>399</v>
      </c>
      <c r="L54" s="305"/>
    </row>
    <row r="55" spans="1:12" ht="18" customHeight="1">
      <c r="A55" s="298">
        <v>2</v>
      </c>
      <c r="B55" s="298">
        <v>2</v>
      </c>
      <c r="C55" s="298">
        <v>1</v>
      </c>
      <c r="D55" s="298">
        <v>1</v>
      </c>
      <c r="E55" s="298">
        <v>1</v>
      </c>
      <c r="F55" s="298">
        <v>30</v>
      </c>
      <c r="G55" s="302" t="s">
        <v>64</v>
      </c>
      <c r="H55" s="303">
        <v>25</v>
      </c>
      <c r="I55" s="305">
        <v>371.76</v>
      </c>
      <c r="J55" s="305">
        <v>371.76</v>
      </c>
      <c r="K55" s="298" t="s">
        <v>399</v>
      </c>
      <c r="L55" s="305"/>
    </row>
    <row r="56" spans="1:12" hidden="1" collapsed="1">
      <c r="A56" s="297">
        <v>2</v>
      </c>
      <c r="B56" s="297">
        <v>3</v>
      </c>
      <c r="C56" s="297"/>
      <c r="D56" s="297"/>
      <c r="E56" s="297"/>
      <c r="F56" s="297"/>
      <c r="G56" s="299" t="s">
        <v>65</v>
      </c>
      <c r="H56" s="300">
        <v>26</v>
      </c>
      <c r="I56" s="301">
        <f>I57+I70</f>
        <v>0</v>
      </c>
      <c r="J56" s="301">
        <f>J57+J70</f>
        <v>0</v>
      </c>
      <c r="K56" s="298" t="s">
        <v>399</v>
      </c>
      <c r="L56" s="301">
        <f>L57+L70</f>
        <v>0</v>
      </c>
    </row>
    <row r="57" spans="1:12" hidden="1" collapsed="1">
      <c r="A57" s="298">
        <v>2</v>
      </c>
      <c r="B57" s="298">
        <v>3</v>
      </c>
      <c r="C57" s="298">
        <v>1</v>
      </c>
      <c r="D57" s="298"/>
      <c r="E57" s="298"/>
      <c r="F57" s="298"/>
      <c r="G57" s="302" t="s">
        <v>65</v>
      </c>
      <c r="H57" s="303">
        <v>27</v>
      </c>
      <c r="I57" s="304">
        <f>I58+I62+I66</f>
        <v>0</v>
      </c>
      <c r="J57" s="304">
        <f>J58+J62+J66</f>
        <v>0</v>
      </c>
      <c r="K57" s="298" t="s">
        <v>399</v>
      </c>
      <c r="L57" s="304">
        <f>L58+L62+L66</f>
        <v>0</v>
      </c>
    </row>
    <row r="58" spans="1:12" hidden="1" collapsed="1">
      <c r="A58" s="298">
        <v>2</v>
      </c>
      <c r="B58" s="298">
        <v>3</v>
      </c>
      <c r="C58" s="298">
        <v>1</v>
      </c>
      <c r="D58" s="298">
        <v>1</v>
      </c>
      <c r="E58" s="298"/>
      <c r="F58" s="298"/>
      <c r="G58" s="302" t="s">
        <v>67</v>
      </c>
      <c r="H58" s="303">
        <v>28</v>
      </c>
      <c r="I58" s="304">
        <f>I59+I60+I61</f>
        <v>0</v>
      </c>
      <c r="J58" s="304">
        <f>J59+J60+J61</f>
        <v>0</v>
      </c>
      <c r="K58" s="298" t="s">
        <v>399</v>
      </c>
      <c r="L58" s="304">
        <f>L59+L60+L61</f>
        <v>0</v>
      </c>
    </row>
    <row r="59" spans="1:12" ht="16.5" hidden="1" customHeight="1" collapsed="1">
      <c r="A59" s="298">
        <v>2</v>
      </c>
      <c r="B59" s="298">
        <v>3</v>
      </c>
      <c r="C59" s="298">
        <v>1</v>
      </c>
      <c r="D59" s="298">
        <v>1</v>
      </c>
      <c r="E59" s="298">
        <v>1</v>
      </c>
      <c r="F59" s="298">
        <v>1</v>
      </c>
      <c r="G59" s="302" t="s">
        <v>68</v>
      </c>
      <c r="H59" s="303">
        <v>29</v>
      </c>
      <c r="I59" s="305"/>
      <c r="J59" s="305"/>
      <c r="K59" s="298" t="s">
        <v>399</v>
      </c>
      <c r="L59" s="305"/>
    </row>
    <row r="60" spans="1:12" ht="15" hidden="1" customHeight="1" collapsed="1">
      <c r="A60" s="298">
        <v>2</v>
      </c>
      <c r="B60" s="298">
        <v>3</v>
      </c>
      <c r="C60" s="298">
        <v>1</v>
      </c>
      <c r="D60" s="298">
        <v>1</v>
      </c>
      <c r="E60" s="298">
        <v>1</v>
      </c>
      <c r="F60" s="298">
        <v>2</v>
      </c>
      <c r="G60" s="302" t="s">
        <v>69</v>
      </c>
      <c r="H60" s="303">
        <v>30</v>
      </c>
      <c r="I60" s="305"/>
      <c r="J60" s="305"/>
      <c r="K60" s="298" t="s">
        <v>399</v>
      </c>
      <c r="L60" s="305"/>
    </row>
    <row r="61" spans="1:12" ht="16.5" hidden="1" customHeight="1" collapsed="1">
      <c r="A61" s="298">
        <v>2</v>
      </c>
      <c r="B61" s="298">
        <v>3</v>
      </c>
      <c r="C61" s="298">
        <v>1</v>
      </c>
      <c r="D61" s="298">
        <v>1</v>
      </c>
      <c r="E61" s="298">
        <v>1</v>
      </c>
      <c r="F61" s="298">
        <v>3</v>
      </c>
      <c r="G61" s="302" t="s">
        <v>406</v>
      </c>
      <c r="H61" s="303">
        <v>31</v>
      </c>
      <c r="I61" s="305"/>
      <c r="J61" s="305"/>
      <c r="K61" s="298" t="s">
        <v>399</v>
      </c>
      <c r="L61" s="305"/>
    </row>
    <row r="62" spans="1:12" ht="21.75" hidden="1" customHeight="1" collapsed="1">
      <c r="A62" s="298">
        <v>2</v>
      </c>
      <c r="B62" s="298">
        <v>3</v>
      </c>
      <c r="C62" s="298">
        <v>1</v>
      </c>
      <c r="D62" s="298">
        <v>2</v>
      </c>
      <c r="E62" s="298"/>
      <c r="F62" s="298"/>
      <c r="G62" s="302" t="s">
        <v>407</v>
      </c>
      <c r="H62" s="303">
        <v>32</v>
      </c>
      <c r="I62" s="304">
        <f>I63+I64+I65</f>
        <v>0</v>
      </c>
      <c r="J62" s="304">
        <f>J63+J64+J65</f>
        <v>0</v>
      </c>
      <c r="K62" s="298" t="s">
        <v>399</v>
      </c>
      <c r="L62" s="304">
        <f>L63+L64+L65</f>
        <v>0</v>
      </c>
    </row>
    <row r="63" spans="1:12" ht="18" hidden="1" customHeight="1" collapsed="1">
      <c r="A63" s="298">
        <v>2</v>
      </c>
      <c r="B63" s="298">
        <v>3</v>
      </c>
      <c r="C63" s="298">
        <v>1</v>
      </c>
      <c r="D63" s="298">
        <v>2</v>
      </c>
      <c r="E63" s="298">
        <v>1</v>
      </c>
      <c r="F63" s="298">
        <v>1</v>
      </c>
      <c r="G63" s="302" t="s">
        <v>68</v>
      </c>
      <c r="H63" s="303">
        <v>33</v>
      </c>
      <c r="I63" s="305"/>
      <c r="J63" s="305"/>
      <c r="K63" s="298" t="s">
        <v>399</v>
      </c>
      <c r="L63" s="305"/>
    </row>
    <row r="64" spans="1:12" ht="15.75" hidden="1" customHeight="1" collapsed="1">
      <c r="A64" s="298">
        <v>2</v>
      </c>
      <c r="B64" s="298">
        <v>3</v>
      </c>
      <c r="C64" s="298">
        <v>1</v>
      </c>
      <c r="D64" s="298">
        <v>2</v>
      </c>
      <c r="E64" s="298">
        <v>1</v>
      </c>
      <c r="F64" s="298">
        <v>2</v>
      </c>
      <c r="G64" s="302" t="s">
        <v>69</v>
      </c>
      <c r="H64" s="303">
        <v>34</v>
      </c>
      <c r="I64" s="305"/>
      <c r="J64" s="305"/>
      <c r="K64" s="298" t="s">
        <v>399</v>
      </c>
      <c r="L64" s="305"/>
    </row>
    <row r="65" spans="1:12" ht="15.75" hidden="1" customHeight="1" collapsed="1">
      <c r="A65" s="298">
        <v>2</v>
      </c>
      <c r="B65" s="298">
        <v>3</v>
      </c>
      <c r="C65" s="298">
        <v>1</v>
      </c>
      <c r="D65" s="298">
        <v>2</v>
      </c>
      <c r="E65" s="298">
        <v>1</v>
      </c>
      <c r="F65" s="298">
        <v>3</v>
      </c>
      <c r="G65" s="302" t="s">
        <v>406</v>
      </c>
      <c r="H65" s="303">
        <v>35</v>
      </c>
      <c r="I65" s="305"/>
      <c r="J65" s="305"/>
      <c r="K65" s="298" t="s">
        <v>399</v>
      </c>
      <c r="L65" s="305"/>
    </row>
    <row r="66" spans="1:12" ht="20.25" hidden="1" customHeight="1" collapsed="1">
      <c r="A66" s="298">
        <v>2</v>
      </c>
      <c r="B66" s="298">
        <v>3</v>
      </c>
      <c r="C66" s="298">
        <v>1</v>
      </c>
      <c r="D66" s="298">
        <v>3</v>
      </c>
      <c r="E66" s="298"/>
      <c r="F66" s="298"/>
      <c r="G66" s="302" t="s">
        <v>73</v>
      </c>
      <c r="H66" s="303">
        <v>36</v>
      </c>
      <c r="I66" s="304">
        <f>I67+I68+I69</f>
        <v>0</v>
      </c>
      <c r="J66" s="304">
        <f>J67+J68+J69</f>
        <v>0</v>
      </c>
      <c r="K66" s="298" t="s">
        <v>399</v>
      </c>
      <c r="L66" s="304">
        <f>L67+L68+L69</f>
        <v>0</v>
      </c>
    </row>
    <row r="67" spans="1:12" hidden="1" collapsed="1">
      <c r="A67" s="298">
        <v>2</v>
      </c>
      <c r="B67" s="298">
        <v>3</v>
      </c>
      <c r="C67" s="298">
        <v>1</v>
      </c>
      <c r="D67" s="298">
        <v>3</v>
      </c>
      <c r="E67" s="298">
        <v>1</v>
      </c>
      <c r="F67" s="298">
        <v>1</v>
      </c>
      <c r="G67" s="302" t="s">
        <v>74</v>
      </c>
      <c r="H67" s="303">
        <v>37</v>
      </c>
      <c r="I67" s="305"/>
      <c r="J67" s="305"/>
      <c r="K67" s="298" t="s">
        <v>399</v>
      </c>
      <c r="L67" s="305"/>
    </row>
    <row r="68" spans="1:12" ht="13.5" hidden="1" customHeight="1" collapsed="1">
      <c r="A68" s="298">
        <v>2</v>
      </c>
      <c r="B68" s="298">
        <v>3</v>
      </c>
      <c r="C68" s="298">
        <v>1</v>
      </c>
      <c r="D68" s="298">
        <v>3</v>
      </c>
      <c r="E68" s="298">
        <v>1</v>
      </c>
      <c r="F68" s="298">
        <v>2</v>
      </c>
      <c r="G68" s="302" t="s">
        <v>75</v>
      </c>
      <c r="H68" s="303">
        <v>38</v>
      </c>
      <c r="I68" s="305"/>
      <c r="J68" s="305"/>
      <c r="K68" s="298" t="s">
        <v>399</v>
      </c>
      <c r="L68" s="305"/>
    </row>
    <row r="69" spans="1:12" ht="15" hidden="1" customHeight="1" collapsed="1">
      <c r="A69" s="298">
        <v>2</v>
      </c>
      <c r="B69" s="298">
        <v>3</v>
      </c>
      <c r="C69" s="298">
        <v>1</v>
      </c>
      <c r="D69" s="298">
        <v>3</v>
      </c>
      <c r="E69" s="298">
        <v>1</v>
      </c>
      <c r="F69" s="298">
        <v>3</v>
      </c>
      <c r="G69" s="302" t="s">
        <v>76</v>
      </c>
      <c r="H69" s="303">
        <v>39</v>
      </c>
      <c r="I69" s="305"/>
      <c r="J69" s="305"/>
      <c r="K69" s="298" t="s">
        <v>399</v>
      </c>
      <c r="L69" s="305"/>
    </row>
    <row r="70" spans="1:12" hidden="1" collapsed="1">
      <c r="A70" s="298">
        <v>2</v>
      </c>
      <c r="B70" s="298">
        <v>3</v>
      </c>
      <c r="C70" s="298">
        <v>2</v>
      </c>
      <c r="D70" s="298"/>
      <c r="E70" s="298"/>
      <c r="F70" s="298"/>
      <c r="G70" s="302" t="s">
        <v>77</v>
      </c>
      <c r="H70" s="303">
        <v>40</v>
      </c>
      <c r="I70" s="304">
        <f>I72</f>
        <v>0</v>
      </c>
      <c r="J70" s="304">
        <f>J72</f>
        <v>0</v>
      </c>
      <c r="K70" s="298" t="s">
        <v>399</v>
      </c>
      <c r="L70" s="304">
        <f>L72</f>
        <v>0</v>
      </c>
    </row>
    <row r="71" spans="1:12" hidden="1" collapsed="1">
      <c r="A71" s="298">
        <v>2</v>
      </c>
      <c r="B71" s="298">
        <v>3</v>
      </c>
      <c r="C71" s="298">
        <v>2</v>
      </c>
      <c r="D71" s="298">
        <v>1</v>
      </c>
      <c r="E71" s="298"/>
      <c r="F71" s="298"/>
      <c r="G71" s="302" t="s">
        <v>77</v>
      </c>
      <c r="H71" s="303">
        <v>41</v>
      </c>
      <c r="I71" s="304">
        <f>I72</f>
        <v>0</v>
      </c>
      <c r="J71" s="304">
        <f>J72</f>
        <v>0</v>
      </c>
      <c r="K71" s="298" t="s">
        <v>399</v>
      </c>
      <c r="L71" s="304">
        <f>L72</f>
        <v>0</v>
      </c>
    </row>
    <row r="72" spans="1:12" hidden="1" collapsed="1">
      <c r="A72" s="298">
        <v>2</v>
      </c>
      <c r="B72" s="298">
        <v>3</v>
      </c>
      <c r="C72" s="298">
        <v>2</v>
      </c>
      <c r="D72" s="298">
        <v>1</v>
      </c>
      <c r="E72" s="298">
        <v>1</v>
      </c>
      <c r="F72" s="298">
        <v>1</v>
      </c>
      <c r="G72" s="302" t="s">
        <v>77</v>
      </c>
      <c r="H72" s="303">
        <v>42</v>
      </c>
      <c r="I72" s="305"/>
      <c r="J72" s="305"/>
      <c r="K72" s="298" t="s">
        <v>399</v>
      </c>
      <c r="L72" s="305"/>
    </row>
    <row r="73" spans="1:12" hidden="1" collapsed="1">
      <c r="A73" s="297">
        <v>2</v>
      </c>
      <c r="B73" s="297">
        <v>4</v>
      </c>
      <c r="C73" s="297"/>
      <c r="D73" s="297"/>
      <c r="E73" s="297"/>
      <c r="F73" s="297"/>
      <c r="G73" s="299" t="s">
        <v>408</v>
      </c>
      <c r="H73" s="300">
        <v>43</v>
      </c>
      <c r="I73" s="301">
        <f>I74</f>
        <v>0</v>
      </c>
      <c r="J73" s="301">
        <f>J74</f>
        <v>0</v>
      </c>
      <c r="K73" s="298" t="s">
        <v>399</v>
      </c>
      <c r="L73" s="301">
        <f>L74</f>
        <v>0</v>
      </c>
    </row>
    <row r="74" spans="1:12" hidden="1" collapsed="1">
      <c r="A74" s="298">
        <v>2</v>
      </c>
      <c r="B74" s="298">
        <v>4</v>
      </c>
      <c r="C74" s="298">
        <v>1</v>
      </c>
      <c r="D74" s="298"/>
      <c r="E74" s="298"/>
      <c r="F74" s="298"/>
      <c r="G74" s="302" t="s">
        <v>409</v>
      </c>
      <c r="H74" s="303">
        <v>44</v>
      </c>
      <c r="I74" s="304">
        <f>I75+I76+I77</f>
        <v>0</v>
      </c>
      <c r="J74" s="304">
        <f>J75+J76+J77</f>
        <v>0</v>
      </c>
      <c r="K74" s="298" t="s">
        <v>399</v>
      </c>
      <c r="L74" s="304">
        <f>L75+L76+L77</f>
        <v>0</v>
      </c>
    </row>
    <row r="75" spans="1:12" hidden="1" collapsed="1">
      <c r="A75" s="298">
        <v>2</v>
      </c>
      <c r="B75" s="298">
        <v>4</v>
      </c>
      <c r="C75" s="298">
        <v>1</v>
      </c>
      <c r="D75" s="298">
        <v>1</v>
      </c>
      <c r="E75" s="298">
        <v>1</v>
      </c>
      <c r="F75" s="298">
        <v>1</v>
      </c>
      <c r="G75" s="302" t="s">
        <v>80</v>
      </c>
      <c r="H75" s="303">
        <v>45</v>
      </c>
      <c r="I75" s="305"/>
      <c r="J75" s="305"/>
      <c r="K75" s="298" t="s">
        <v>399</v>
      </c>
      <c r="L75" s="305"/>
    </row>
    <row r="76" spans="1:12" hidden="1" collapsed="1">
      <c r="A76" s="298">
        <v>2</v>
      </c>
      <c r="B76" s="298">
        <v>4</v>
      </c>
      <c r="C76" s="298">
        <v>1</v>
      </c>
      <c r="D76" s="298">
        <v>1</v>
      </c>
      <c r="E76" s="298">
        <v>1</v>
      </c>
      <c r="F76" s="298">
        <v>2</v>
      </c>
      <c r="G76" s="302" t="s">
        <v>81</v>
      </c>
      <c r="H76" s="303">
        <v>46</v>
      </c>
      <c r="I76" s="305"/>
      <c r="J76" s="305"/>
      <c r="K76" s="298" t="s">
        <v>399</v>
      </c>
      <c r="L76" s="305"/>
    </row>
    <row r="77" spans="1:12" hidden="1" collapsed="1">
      <c r="A77" s="298">
        <v>2</v>
      </c>
      <c r="B77" s="298">
        <v>4</v>
      </c>
      <c r="C77" s="298">
        <v>1</v>
      </c>
      <c r="D77" s="298">
        <v>1</v>
      </c>
      <c r="E77" s="298">
        <v>1</v>
      </c>
      <c r="F77" s="298">
        <v>3</v>
      </c>
      <c r="G77" s="302" t="s">
        <v>82</v>
      </c>
      <c r="H77" s="303">
        <v>47</v>
      </c>
      <c r="I77" s="306"/>
      <c r="J77" s="305"/>
      <c r="K77" s="298" t="s">
        <v>399</v>
      </c>
      <c r="L77" s="305"/>
    </row>
    <row r="78" spans="1:12" hidden="1" collapsed="1">
      <c r="A78" s="297">
        <v>2</v>
      </c>
      <c r="B78" s="297">
        <v>5</v>
      </c>
      <c r="C78" s="297"/>
      <c r="D78" s="297"/>
      <c r="E78" s="297"/>
      <c r="F78" s="297"/>
      <c r="G78" s="299" t="s">
        <v>410</v>
      </c>
      <c r="H78" s="300">
        <v>48</v>
      </c>
      <c r="I78" s="301">
        <f>I79+I82+I85</f>
        <v>0</v>
      </c>
      <c r="J78" s="301">
        <f>J79+J82+J85</f>
        <v>0</v>
      </c>
      <c r="K78" s="298" t="s">
        <v>399</v>
      </c>
      <c r="L78" s="301">
        <f>L79+L82+L85</f>
        <v>0</v>
      </c>
    </row>
    <row r="79" spans="1:12" hidden="1" collapsed="1">
      <c r="A79" s="298">
        <v>2</v>
      </c>
      <c r="B79" s="298">
        <v>5</v>
      </c>
      <c r="C79" s="298">
        <v>1</v>
      </c>
      <c r="D79" s="298"/>
      <c r="E79" s="298"/>
      <c r="F79" s="298"/>
      <c r="G79" s="302" t="s">
        <v>411</v>
      </c>
      <c r="H79" s="303">
        <v>49</v>
      </c>
      <c r="I79" s="304">
        <f>I80+I81</f>
        <v>0</v>
      </c>
      <c r="J79" s="304">
        <f>J80+J81</f>
        <v>0</v>
      </c>
      <c r="K79" s="298" t="s">
        <v>399</v>
      </c>
      <c r="L79" s="304">
        <f>L80+L81</f>
        <v>0</v>
      </c>
    </row>
    <row r="80" spans="1:12" ht="22.5" hidden="1" customHeight="1" collapsed="1">
      <c r="A80" s="298">
        <v>2</v>
      </c>
      <c r="B80" s="298">
        <v>5</v>
      </c>
      <c r="C80" s="298">
        <v>1</v>
      </c>
      <c r="D80" s="298">
        <v>1</v>
      </c>
      <c r="E80" s="298">
        <v>1</v>
      </c>
      <c r="F80" s="298">
        <v>1</v>
      </c>
      <c r="G80" s="302" t="s">
        <v>85</v>
      </c>
      <c r="H80" s="303">
        <v>50</v>
      </c>
      <c r="I80" s="305"/>
      <c r="J80" s="305"/>
      <c r="K80" s="298" t="s">
        <v>399</v>
      </c>
      <c r="L80" s="305"/>
    </row>
    <row r="81" spans="1:12" ht="15" hidden="1" customHeight="1" collapsed="1">
      <c r="A81" s="298">
        <v>2</v>
      </c>
      <c r="B81" s="298">
        <v>5</v>
      </c>
      <c r="C81" s="298">
        <v>1</v>
      </c>
      <c r="D81" s="298">
        <v>1</v>
      </c>
      <c r="E81" s="298">
        <v>1</v>
      </c>
      <c r="F81" s="298">
        <v>2</v>
      </c>
      <c r="G81" s="302" t="s">
        <v>86</v>
      </c>
      <c r="H81" s="303">
        <v>51</v>
      </c>
      <c r="I81" s="305"/>
      <c r="J81" s="305"/>
      <c r="K81" s="298" t="s">
        <v>399</v>
      </c>
      <c r="L81" s="305"/>
    </row>
    <row r="82" spans="1:12" ht="13.5" hidden="1" customHeight="1" collapsed="1">
      <c r="A82" s="298">
        <v>2</v>
      </c>
      <c r="B82" s="298">
        <v>5</v>
      </c>
      <c r="C82" s="298">
        <v>2</v>
      </c>
      <c r="D82" s="298"/>
      <c r="E82" s="298"/>
      <c r="F82" s="298"/>
      <c r="G82" s="302" t="s">
        <v>412</v>
      </c>
      <c r="H82" s="303">
        <v>52</v>
      </c>
      <c r="I82" s="304">
        <f>I83+I84</f>
        <v>0</v>
      </c>
      <c r="J82" s="304">
        <f>J83+J84</f>
        <v>0</v>
      </c>
      <c r="K82" s="298" t="s">
        <v>399</v>
      </c>
      <c r="L82" s="304">
        <f>L83+L84</f>
        <v>0</v>
      </c>
    </row>
    <row r="83" spans="1:12" ht="23.25" hidden="1" customHeight="1" collapsed="1">
      <c r="A83" s="298">
        <v>2</v>
      </c>
      <c r="B83" s="298">
        <v>5</v>
      </c>
      <c r="C83" s="298">
        <v>2</v>
      </c>
      <c r="D83" s="298">
        <v>1</v>
      </c>
      <c r="E83" s="298">
        <v>1</v>
      </c>
      <c r="F83" s="298">
        <v>1</v>
      </c>
      <c r="G83" s="302" t="s">
        <v>88</v>
      </c>
      <c r="H83" s="303">
        <v>53</v>
      </c>
      <c r="I83" s="305"/>
      <c r="J83" s="305"/>
      <c r="K83" s="298" t="s">
        <v>399</v>
      </c>
      <c r="L83" s="305"/>
    </row>
    <row r="84" spans="1:12" ht="22.5" hidden="1" customHeight="1" collapsed="1">
      <c r="A84" s="298">
        <v>2</v>
      </c>
      <c r="B84" s="298">
        <v>5</v>
      </c>
      <c r="C84" s="298">
        <v>2</v>
      </c>
      <c r="D84" s="298">
        <v>1</v>
      </c>
      <c r="E84" s="298">
        <v>1</v>
      </c>
      <c r="F84" s="298">
        <v>2</v>
      </c>
      <c r="G84" s="302" t="s">
        <v>413</v>
      </c>
      <c r="H84" s="303">
        <v>54</v>
      </c>
      <c r="I84" s="305"/>
      <c r="J84" s="305"/>
      <c r="K84" s="298" t="s">
        <v>399</v>
      </c>
      <c r="L84" s="305"/>
    </row>
    <row r="85" spans="1:12" ht="22.5" hidden="1" customHeight="1" collapsed="1">
      <c r="A85" s="298">
        <v>2</v>
      </c>
      <c r="B85" s="298">
        <v>5</v>
      </c>
      <c r="C85" s="298">
        <v>3</v>
      </c>
      <c r="D85" s="298"/>
      <c r="E85" s="298"/>
      <c r="F85" s="298"/>
      <c r="G85" s="302" t="s">
        <v>90</v>
      </c>
      <c r="H85" s="303">
        <v>55</v>
      </c>
      <c r="I85" s="304">
        <f>I86+I87+I88+I89</f>
        <v>0</v>
      </c>
      <c r="J85" s="304">
        <f>J86+J87+J88+J89</f>
        <v>0</v>
      </c>
      <c r="K85" s="298" t="s">
        <v>399</v>
      </c>
      <c r="L85" s="304">
        <f>L86+L87+L88+L89</f>
        <v>0</v>
      </c>
    </row>
    <row r="86" spans="1:12" ht="21.75" hidden="1" customHeight="1" collapsed="1">
      <c r="A86" s="298">
        <v>2</v>
      </c>
      <c r="B86" s="298">
        <v>5</v>
      </c>
      <c r="C86" s="298">
        <v>3</v>
      </c>
      <c r="D86" s="298">
        <v>1</v>
      </c>
      <c r="E86" s="298">
        <v>1</v>
      </c>
      <c r="F86" s="298">
        <v>1</v>
      </c>
      <c r="G86" s="302" t="s">
        <v>414</v>
      </c>
      <c r="H86" s="303">
        <v>56</v>
      </c>
      <c r="I86" s="305"/>
      <c r="J86" s="305"/>
      <c r="K86" s="298" t="s">
        <v>399</v>
      </c>
      <c r="L86" s="305"/>
    </row>
    <row r="87" spans="1:12" ht="18" hidden="1" customHeight="1" collapsed="1">
      <c r="A87" s="298">
        <v>2</v>
      </c>
      <c r="B87" s="298">
        <v>5</v>
      </c>
      <c r="C87" s="298">
        <v>3</v>
      </c>
      <c r="D87" s="298">
        <v>1</v>
      </c>
      <c r="E87" s="298">
        <v>1</v>
      </c>
      <c r="F87" s="298">
        <v>2</v>
      </c>
      <c r="G87" s="302" t="s">
        <v>92</v>
      </c>
      <c r="H87" s="303">
        <v>57</v>
      </c>
      <c r="I87" s="305"/>
      <c r="J87" s="305"/>
      <c r="K87" s="298" t="s">
        <v>399</v>
      </c>
      <c r="L87" s="305"/>
    </row>
    <row r="88" spans="1:12" ht="23.25" hidden="1" customHeight="1" collapsed="1">
      <c r="A88" s="298">
        <v>2</v>
      </c>
      <c r="B88" s="298">
        <v>5</v>
      </c>
      <c r="C88" s="298">
        <v>3</v>
      </c>
      <c r="D88" s="298">
        <v>2</v>
      </c>
      <c r="E88" s="298">
        <v>1</v>
      </c>
      <c r="F88" s="298">
        <v>1</v>
      </c>
      <c r="G88" s="302" t="s">
        <v>93</v>
      </c>
      <c r="H88" s="303">
        <v>58</v>
      </c>
      <c r="I88" s="305"/>
      <c r="J88" s="305"/>
      <c r="K88" s="298" t="s">
        <v>399</v>
      </c>
      <c r="L88" s="305"/>
    </row>
    <row r="89" spans="1:12" ht="15.75" hidden="1" customHeight="1" collapsed="1">
      <c r="A89" s="298">
        <v>2</v>
      </c>
      <c r="B89" s="298">
        <v>5</v>
      </c>
      <c r="C89" s="298">
        <v>3</v>
      </c>
      <c r="D89" s="298">
        <v>2</v>
      </c>
      <c r="E89" s="298">
        <v>1</v>
      </c>
      <c r="F89" s="298">
        <v>2</v>
      </c>
      <c r="G89" s="302" t="s">
        <v>94</v>
      </c>
      <c r="H89" s="303">
        <v>59</v>
      </c>
      <c r="I89" s="305"/>
      <c r="J89" s="305"/>
      <c r="K89" s="298" t="s">
        <v>399</v>
      </c>
      <c r="L89" s="305"/>
    </row>
    <row r="90" spans="1:12" ht="13.5" hidden="1" customHeight="1" collapsed="1">
      <c r="A90" s="297">
        <v>2</v>
      </c>
      <c r="B90" s="297">
        <v>6</v>
      </c>
      <c r="C90" s="297"/>
      <c r="D90" s="297"/>
      <c r="E90" s="297"/>
      <c r="F90" s="297"/>
      <c r="G90" s="299" t="s">
        <v>415</v>
      </c>
      <c r="H90" s="300">
        <v>60</v>
      </c>
      <c r="I90" s="301">
        <f>I91+I94+I96+I98+I100</f>
        <v>0</v>
      </c>
      <c r="J90" s="301">
        <f>J91+J94+J96+J98+J100</f>
        <v>0</v>
      </c>
      <c r="K90" s="298" t="s">
        <v>399</v>
      </c>
      <c r="L90" s="301">
        <f>L91+L94+L96+L98+L100</f>
        <v>0</v>
      </c>
    </row>
    <row r="91" spans="1:12" hidden="1" collapsed="1">
      <c r="A91" s="298">
        <v>2</v>
      </c>
      <c r="B91" s="298">
        <v>6</v>
      </c>
      <c r="C91" s="298">
        <v>1</v>
      </c>
      <c r="D91" s="298"/>
      <c r="E91" s="298"/>
      <c r="F91" s="298"/>
      <c r="G91" s="302" t="s">
        <v>416</v>
      </c>
      <c r="H91" s="303">
        <v>61</v>
      </c>
      <c r="I91" s="304">
        <f>I92+I93</f>
        <v>0</v>
      </c>
      <c r="J91" s="304">
        <f>J92+J93</f>
        <v>0</v>
      </c>
      <c r="K91" s="298" t="s">
        <v>399</v>
      </c>
      <c r="L91" s="304">
        <f>L92+L93</f>
        <v>0</v>
      </c>
    </row>
    <row r="92" spans="1:12" hidden="1" collapsed="1">
      <c r="A92" s="298">
        <v>2</v>
      </c>
      <c r="B92" s="298">
        <v>6</v>
      </c>
      <c r="C92" s="298">
        <v>1</v>
      </c>
      <c r="D92" s="298">
        <v>1</v>
      </c>
      <c r="E92" s="298">
        <v>1</v>
      </c>
      <c r="F92" s="298">
        <v>1</v>
      </c>
      <c r="G92" s="302" t="s">
        <v>417</v>
      </c>
      <c r="H92" s="303">
        <v>62</v>
      </c>
      <c r="I92" s="306"/>
      <c r="J92" s="305"/>
      <c r="K92" s="298" t="s">
        <v>399</v>
      </c>
      <c r="L92" s="305"/>
    </row>
    <row r="93" spans="1:12" hidden="1" collapsed="1">
      <c r="A93" s="298">
        <v>2</v>
      </c>
      <c r="B93" s="298">
        <v>6</v>
      </c>
      <c r="C93" s="298">
        <v>1</v>
      </c>
      <c r="D93" s="298">
        <v>1</v>
      </c>
      <c r="E93" s="298">
        <v>1</v>
      </c>
      <c r="F93" s="298">
        <v>2</v>
      </c>
      <c r="G93" s="302" t="s">
        <v>418</v>
      </c>
      <c r="H93" s="303">
        <v>63</v>
      </c>
      <c r="I93" s="306"/>
      <c r="J93" s="305"/>
      <c r="K93" s="298" t="s">
        <v>399</v>
      </c>
      <c r="L93" s="305"/>
    </row>
    <row r="94" spans="1:12" ht="15" hidden="1" customHeight="1" collapsed="1">
      <c r="A94" s="298">
        <v>2</v>
      </c>
      <c r="B94" s="298">
        <v>6</v>
      </c>
      <c r="C94" s="298">
        <v>2</v>
      </c>
      <c r="D94" s="298"/>
      <c r="E94" s="298"/>
      <c r="F94" s="298"/>
      <c r="G94" s="302" t="s">
        <v>419</v>
      </c>
      <c r="H94" s="303">
        <v>64</v>
      </c>
      <c r="I94" s="304">
        <f>I95</f>
        <v>0</v>
      </c>
      <c r="J94" s="304">
        <f>J95</f>
        <v>0</v>
      </c>
      <c r="K94" s="298" t="s">
        <v>399</v>
      </c>
      <c r="L94" s="304">
        <f>L95</f>
        <v>0</v>
      </c>
    </row>
    <row r="95" spans="1:12" ht="17.25" hidden="1" customHeight="1" collapsed="1">
      <c r="A95" s="298">
        <v>2</v>
      </c>
      <c r="B95" s="298">
        <v>6</v>
      </c>
      <c r="C95" s="298">
        <v>2</v>
      </c>
      <c r="D95" s="298">
        <v>1</v>
      </c>
      <c r="E95" s="298">
        <v>1</v>
      </c>
      <c r="F95" s="298">
        <v>1</v>
      </c>
      <c r="G95" s="302" t="s">
        <v>419</v>
      </c>
      <c r="H95" s="303">
        <v>65</v>
      </c>
      <c r="I95" s="306"/>
      <c r="J95" s="305"/>
      <c r="K95" s="298" t="s">
        <v>399</v>
      </c>
      <c r="L95" s="306"/>
    </row>
    <row r="96" spans="1:12" ht="14.25" hidden="1" customHeight="1" collapsed="1">
      <c r="A96" s="298">
        <v>2</v>
      </c>
      <c r="B96" s="298">
        <v>6</v>
      </c>
      <c r="C96" s="298">
        <v>3</v>
      </c>
      <c r="D96" s="298"/>
      <c r="E96" s="298"/>
      <c r="F96" s="298"/>
      <c r="G96" s="302" t="s">
        <v>420</v>
      </c>
      <c r="H96" s="303">
        <v>66</v>
      </c>
      <c r="I96" s="307">
        <f>I97</f>
        <v>0</v>
      </c>
      <c r="J96" s="307">
        <f>J97</f>
        <v>0</v>
      </c>
      <c r="K96" s="298" t="s">
        <v>399</v>
      </c>
      <c r="L96" s="307">
        <f>L97</f>
        <v>0</v>
      </c>
    </row>
    <row r="97" spans="1:12" ht="15" hidden="1" customHeight="1" collapsed="1">
      <c r="A97" s="298">
        <v>2</v>
      </c>
      <c r="B97" s="298">
        <v>6</v>
      </c>
      <c r="C97" s="298">
        <v>3</v>
      </c>
      <c r="D97" s="298">
        <v>1</v>
      </c>
      <c r="E97" s="298">
        <v>1</v>
      </c>
      <c r="F97" s="298">
        <v>1</v>
      </c>
      <c r="G97" s="302" t="s">
        <v>420</v>
      </c>
      <c r="H97" s="303">
        <v>67</v>
      </c>
      <c r="I97" s="305"/>
      <c r="J97" s="305"/>
      <c r="K97" s="298" t="s">
        <v>399</v>
      </c>
      <c r="L97" s="305"/>
    </row>
    <row r="98" spans="1:12" ht="21" hidden="1" customHeight="1" collapsed="1">
      <c r="A98" s="298">
        <v>2</v>
      </c>
      <c r="B98" s="298">
        <v>6</v>
      </c>
      <c r="C98" s="298">
        <v>4</v>
      </c>
      <c r="D98" s="298"/>
      <c r="E98" s="298"/>
      <c r="F98" s="298"/>
      <c r="G98" s="302" t="s">
        <v>101</v>
      </c>
      <c r="H98" s="303">
        <v>68</v>
      </c>
      <c r="I98" s="304">
        <f>I99</f>
        <v>0</v>
      </c>
      <c r="J98" s="304">
        <f>J99</f>
        <v>0</v>
      </c>
      <c r="K98" s="298" t="s">
        <v>399</v>
      </c>
      <c r="L98" s="304">
        <f>L99</f>
        <v>0</v>
      </c>
    </row>
    <row r="99" spans="1:12" ht="22.5" hidden="1" customHeight="1" collapsed="1">
      <c r="A99" s="298">
        <v>2</v>
      </c>
      <c r="B99" s="298">
        <v>6</v>
      </c>
      <c r="C99" s="298">
        <v>4</v>
      </c>
      <c r="D99" s="298">
        <v>1</v>
      </c>
      <c r="E99" s="298">
        <v>1</v>
      </c>
      <c r="F99" s="298">
        <v>1</v>
      </c>
      <c r="G99" s="302" t="s">
        <v>101</v>
      </c>
      <c r="H99" s="303">
        <v>69</v>
      </c>
      <c r="I99" s="305"/>
      <c r="J99" s="305"/>
      <c r="K99" s="298" t="s">
        <v>399</v>
      </c>
      <c r="L99" s="305"/>
    </row>
    <row r="100" spans="1:12" ht="24.75" hidden="1" customHeight="1" collapsed="1">
      <c r="A100" s="298">
        <v>2</v>
      </c>
      <c r="B100" s="298">
        <v>6</v>
      </c>
      <c r="C100" s="298">
        <v>5</v>
      </c>
      <c r="D100" s="298"/>
      <c r="E100" s="298"/>
      <c r="F100" s="298"/>
      <c r="G100" s="302" t="s">
        <v>102</v>
      </c>
      <c r="H100" s="303">
        <v>70</v>
      </c>
      <c r="I100" s="304">
        <f>I101</f>
        <v>0</v>
      </c>
      <c r="J100" s="304">
        <f>J101</f>
        <v>0</v>
      </c>
      <c r="K100" s="298" t="s">
        <v>399</v>
      </c>
      <c r="L100" s="304">
        <f>L101</f>
        <v>0</v>
      </c>
    </row>
    <row r="101" spans="1:12" ht="24" hidden="1" customHeight="1" collapsed="1">
      <c r="A101" s="298">
        <v>2</v>
      </c>
      <c r="B101" s="298">
        <v>6</v>
      </c>
      <c r="C101" s="298">
        <v>5</v>
      </c>
      <c r="D101" s="298">
        <v>1</v>
      </c>
      <c r="E101" s="298">
        <v>1</v>
      </c>
      <c r="F101" s="298">
        <v>1</v>
      </c>
      <c r="G101" s="302" t="s">
        <v>102</v>
      </c>
      <c r="H101" s="303">
        <v>71</v>
      </c>
      <c r="I101" s="305"/>
      <c r="J101" s="305"/>
      <c r="K101" s="298" t="s">
        <v>399</v>
      </c>
      <c r="L101" s="305"/>
    </row>
    <row r="102" spans="1:12" ht="15" customHeight="1">
      <c r="A102" s="297">
        <v>2</v>
      </c>
      <c r="B102" s="297">
        <v>7</v>
      </c>
      <c r="C102" s="297"/>
      <c r="D102" s="297"/>
      <c r="E102" s="297"/>
      <c r="F102" s="297"/>
      <c r="G102" s="299" t="s">
        <v>421</v>
      </c>
      <c r="H102" s="300">
        <v>72</v>
      </c>
      <c r="I102" s="301">
        <f>I103+I106+I110</f>
        <v>2245.67</v>
      </c>
      <c r="J102" s="301">
        <f>J103+J106+J110</f>
        <v>830.8</v>
      </c>
      <c r="K102" s="298" t="s">
        <v>399</v>
      </c>
      <c r="L102" s="301">
        <f>L103+L106+L110</f>
        <v>0</v>
      </c>
    </row>
    <row r="103" spans="1:12" ht="15" hidden="1" customHeight="1" collapsed="1">
      <c r="A103" s="298">
        <v>2</v>
      </c>
      <c r="B103" s="298">
        <v>7</v>
      </c>
      <c r="C103" s="298">
        <v>1</v>
      </c>
      <c r="D103" s="298"/>
      <c r="E103" s="298"/>
      <c r="F103" s="298"/>
      <c r="G103" s="302" t="s">
        <v>106</v>
      </c>
      <c r="H103" s="303">
        <v>73</v>
      </c>
      <c r="I103" s="304">
        <f>I104+I105</f>
        <v>0</v>
      </c>
      <c r="J103" s="304">
        <f>J104+J105</f>
        <v>0</v>
      </c>
      <c r="K103" s="298" t="s">
        <v>399</v>
      </c>
      <c r="L103" s="304">
        <f>L104+L105</f>
        <v>0</v>
      </c>
    </row>
    <row r="104" spans="1:12" ht="12.75" hidden="1" customHeight="1" collapsed="1">
      <c r="A104" s="298">
        <v>2</v>
      </c>
      <c r="B104" s="298">
        <v>7</v>
      </c>
      <c r="C104" s="298">
        <v>1</v>
      </c>
      <c r="D104" s="298">
        <v>1</v>
      </c>
      <c r="E104" s="298">
        <v>1</v>
      </c>
      <c r="F104" s="298">
        <v>1</v>
      </c>
      <c r="G104" s="302" t="s">
        <v>107</v>
      </c>
      <c r="H104" s="303">
        <v>74</v>
      </c>
      <c r="I104" s="305"/>
      <c r="J104" s="305"/>
      <c r="K104" s="298" t="s">
        <v>399</v>
      </c>
      <c r="L104" s="305"/>
    </row>
    <row r="105" spans="1:12" ht="12.75" hidden="1" customHeight="1" collapsed="1">
      <c r="A105" s="298">
        <v>2</v>
      </c>
      <c r="B105" s="298">
        <v>7</v>
      </c>
      <c r="C105" s="298">
        <v>1</v>
      </c>
      <c r="D105" s="298">
        <v>1</v>
      </c>
      <c r="E105" s="298">
        <v>1</v>
      </c>
      <c r="F105" s="298">
        <v>2</v>
      </c>
      <c r="G105" s="302" t="s">
        <v>108</v>
      </c>
      <c r="H105" s="303">
        <v>75</v>
      </c>
      <c r="I105" s="305"/>
      <c r="J105" s="305"/>
      <c r="K105" s="298" t="s">
        <v>399</v>
      </c>
      <c r="L105" s="305"/>
    </row>
    <row r="106" spans="1:12" ht="22.5" customHeight="1">
      <c r="A106" s="298">
        <v>2</v>
      </c>
      <c r="B106" s="298">
        <v>7</v>
      </c>
      <c r="C106" s="298">
        <v>2</v>
      </c>
      <c r="D106" s="298"/>
      <c r="E106" s="298"/>
      <c r="F106" s="298"/>
      <c r="G106" s="302" t="s">
        <v>422</v>
      </c>
      <c r="H106" s="303">
        <v>76</v>
      </c>
      <c r="I106" s="304">
        <f>I107+I108+I109</f>
        <v>1274.93</v>
      </c>
      <c r="J106" s="304">
        <f>J107+J108+J109</f>
        <v>0</v>
      </c>
      <c r="K106" s="298" t="s">
        <v>399</v>
      </c>
      <c r="L106" s="304">
        <f>L107+L108+L109</f>
        <v>0</v>
      </c>
    </row>
    <row r="107" spans="1:12">
      <c r="A107" s="298">
        <v>2</v>
      </c>
      <c r="B107" s="298">
        <v>7</v>
      </c>
      <c r="C107" s="298">
        <v>2</v>
      </c>
      <c r="D107" s="298">
        <v>1</v>
      </c>
      <c r="E107" s="298">
        <v>1</v>
      </c>
      <c r="F107" s="298">
        <v>1</v>
      </c>
      <c r="G107" s="302" t="s">
        <v>370</v>
      </c>
      <c r="H107" s="303">
        <v>77</v>
      </c>
      <c r="I107" s="306">
        <v>1274.93</v>
      </c>
      <c r="J107" s="305"/>
      <c r="K107" s="298" t="s">
        <v>399</v>
      </c>
      <c r="L107" s="305"/>
    </row>
    <row r="108" spans="1:12" hidden="1" collapsed="1">
      <c r="A108" s="298">
        <v>2</v>
      </c>
      <c r="B108" s="298">
        <v>7</v>
      </c>
      <c r="C108" s="298">
        <v>2</v>
      </c>
      <c r="D108" s="298">
        <v>1</v>
      </c>
      <c r="E108" s="298">
        <v>1</v>
      </c>
      <c r="F108" s="298">
        <v>2</v>
      </c>
      <c r="G108" s="302" t="s">
        <v>423</v>
      </c>
      <c r="H108" s="303">
        <v>78</v>
      </c>
      <c r="I108" s="306"/>
      <c r="J108" s="305"/>
      <c r="K108" s="298" t="s">
        <v>399</v>
      </c>
      <c r="L108" s="305"/>
    </row>
    <row r="109" spans="1:12" hidden="1" collapsed="1">
      <c r="A109" s="298">
        <v>2</v>
      </c>
      <c r="B109" s="298">
        <v>7</v>
      </c>
      <c r="C109" s="298">
        <v>2</v>
      </c>
      <c r="D109" s="298">
        <v>2</v>
      </c>
      <c r="E109" s="298">
        <v>1</v>
      </c>
      <c r="F109" s="298">
        <v>1</v>
      </c>
      <c r="G109" s="302" t="s">
        <v>113</v>
      </c>
      <c r="H109" s="303">
        <v>79</v>
      </c>
      <c r="I109" s="306"/>
      <c r="J109" s="305"/>
      <c r="K109" s="298" t="s">
        <v>399</v>
      </c>
      <c r="L109" s="305"/>
    </row>
    <row r="110" spans="1:12">
      <c r="A110" s="298">
        <v>2</v>
      </c>
      <c r="B110" s="298">
        <v>7</v>
      </c>
      <c r="C110" s="298">
        <v>3</v>
      </c>
      <c r="D110" s="298"/>
      <c r="E110" s="298"/>
      <c r="F110" s="298"/>
      <c r="G110" s="302" t="s">
        <v>424</v>
      </c>
      <c r="H110" s="303">
        <v>80</v>
      </c>
      <c r="I110" s="304">
        <f>I111+I112</f>
        <v>970.74</v>
      </c>
      <c r="J110" s="304">
        <f>J111+J112</f>
        <v>830.8</v>
      </c>
      <c r="K110" s="298" t="s">
        <v>399</v>
      </c>
      <c r="L110" s="304">
        <f>L111+L112</f>
        <v>0</v>
      </c>
    </row>
    <row r="111" spans="1:12" ht="13.5" customHeight="1">
      <c r="A111" s="298">
        <v>2</v>
      </c>
      <c r="B111" s="298">
        <v>7</v>
      </c>
      <c r="C111" s="298">
        <v>3</v>
      </c>
      <c r="D111" s="298">
        <v>1</v>
      </c>
      <c r="E111" s="298">
        <v>1</v>
      </c>
      <c r="F111" s="298">
        <v>1</v>
      </c>
      <c r="G111" s="302" t="s">
        <v>425</v>
      </c>
      <c r="H111" s="303">
        <v>81</v>
      </c>
      <c r="I111" s="305">
        <v>970.74</v>
      </c>
      <c r="J111" s="305">
        <v>830.8</v>
      </c>
      <c r="K111" s="298" t="s">
        <v>399</v>
      </c>
      <c r="L111" s="305"/>
    </row>
    <row r="112" spans="1:12" ht="15" hidden="1" customHeight="1" collapsed="1">
      <c r="A112" s="298">
        <v>2</v>
      </c>
      <c r="B112" s="298">
        <v>7</v>
      </c>
      <c r="C112" s="298">
        <v>3</v>
      </c>
      <c r="D112" s="298">
        <v>1</v>
      </c>
      <c r="E112" s="298">
        <v>1</v>
      </c>
      <c r="F112" s="298">
        <v>2</v>
      </c>
      <c r="G112" s="302" t="s">
        <v>116</v>
      </c>
      <c r="H112" s="303">
        <v>82</v>
      </c>
      <c r="I112" s="305"/>
      <c r="J112" s="305"/>
      <c r="K112" s="298" t="s">
        <v>399</v>
      </c>
      <c r="L112" s="305"/>
    </row>
    <row r="113" spans="1:12" hidden="1" collapsed="1">
      <c r="A113" s="297">
        <v>2</v>
      </c>
      <c r="B113" s="297">
        <v>8</v>
      </c>
      <c r="C113" s="297"/>
      <c r="D113" s="297"/>
      <c r="E113" s="297"/>
      <c r="F113" s="297"/>
      <c r="G113" s="299" t="s">
        <v>117</v>
      </c>
      <c r="H113" s="300">
        <v>83</v>
      </c>
      <c r="I113" s="301">
        <f>I114+I118</f>
        <v>0</v>
      </c>
      <c r="J113" s="301">
        <f>J114+J118</f>
        <v>0</v>
      </c>
      <c r="K113" s="298" t="s">
        <v>399</v>
      </c>
      <c r="L113" s="301">
        <f>L114+L118</f>
        <v>0</v>
      </c>
    </row>
    <row r="114" spans="1:12" ht="14.25" hidden="1" customHeight="1" collapsed="1">
      <c r="A114" s="298">
        <v>2</v>
      </c>
      <c r="B114" s="298">
        <v>8</v>
      </c>
      <c r="C114" s="298">
        <v>1</v>
      </c>
      <c r="D114" s="298">
        <v>1</v>
      </c>
      <c r="E114" s="298"/>
      <c r="F114" s="298"/>
      <c r="G114" s="302" t="s">
        <v>118</v>
      </c>
      <c r="H114" s="303">
        <v>84</v>
      </c>
      <c r="I114" s="304">
        <f>I115+I116+I117</f>
        <v>0</v>
      </c>
      <c r="J114" s="304">
        <f>J115+J116+J117</f>
        <v>0</v>
      </c>
      <c r="K114" s="298" t="s">
        <v>399</v>
      </c>
      <c r="L114" s="304">
        <f>L115+L116+L117</f>
        <v>0</v>
      </c>
    </row>
    <row r="115" spans="1:12" hidden="1" collapsed="1">
      <c r="A115" s="298">
        <v>2</v>
      </c>
      <c r="B115" s="298">
        <v>8</v>
      </c>
      <c r="C115" s="298">
        <v>1</v>
      </c>
      <c r="D115" s="298">
        <v>1</v>
      </c>
      <c r="E115" s="298">
        <v>1</v>
      </c>
      <c r="F115" s="298">
        <v>1</v>
      </c>
      <c r="G115" s="302" t="s">
        <v>426</v>
      </c>
      <c r="H115" s="303">
        <v>85</v>
      </c>
      <c r="I115" s="305"/>
      <c r="J115" s="305"/>
      <c r="K115" s="298" t="s">
        <v>399</v>
      </c>
      <c r="L115" s="305"/>
    </row>
    <row r="116" spans="1:12" ht="15" hidden="1" customHeight="1" collapsed="1">
      <c r="A116" s="298">
        <v>2</v>
      </c>
      <c r="B116" s="298">
        <v>8</v>
      </c>
      <c r="C116" s="298">
        <v>1</v>
      </c>
      <c r="D116" s="298">
        <v>1</v>
      </c>
      <c r="E116" s="298">
        <v>1</v>
      </c>
      <c r="F116" s="298">
        <v>2</v>
      </c>
      <c r="G116" s="302" t="s">
        <v>427</v>
      </c>
      <c r="H116" s="303">
        <v>86</v>
      </c>
      <c r="I116" s="305"/>
      <c r="J116" s="305"/>
      <c r="K116" s="298" t="s">
        <v>399</v>
      </c>
      <c r="L116" s="305"/>
    </row>
    <row r="117" spans="1:12" ht="15" hidden="1" customHeight="1" collapsed="1">
      <c r="A117" s="298">
        <v>2</v>
      </c>
      <c r="B117" s="298">
        <v>8</v>
      </c>
      <c r="C117" s="298">
        <v>1</v>
      </c>
      <c r="D117" s="298">
        <v>1</v>
      </c>
      <c r="E117" s="298">
        <v>1</v>
      </c>
      <c r="F117" s="298">
        <v>3</v>
      </c>
      <c r="G117" s="302" t="s">
        <v>428</v>
      </c>
      <c r="H117" s="303">
        <v>87</v>
      </c>
      <c r="I117" s="305"/>
      <c r="J117" s="305"/>
      <c r="K117" s="298" t="s">
        <v>399</v>
      </c>
      <c r="L117" s="305"/>
    </row>
    <row r="118" spans="1:12" hidden="1" collapsed="1">
      <c r="A118" s="298">
        <v>2</v>
      </c>
      <c r="B118" s="298">
        <v>8</v>
      </c>
      <c r="C118" s="298">
        <v>1</v>
      </c>
      <c r="D118" s="298">
        <v>2</v>
      </c>
      <c r="E118" s="298"/>
      <c r="F118" s="298"/>
      <c r="G118" s="302" t="s">
        <v>122</v>
      </c>
      <c r="H118" s="303">
        <v>88</v>
      </c>
      <c r="I118" s="304">
        <f>I119</f>
        <v>0</v>
      </c>
      <c r="J118" s="304">
        <f>J119</f>
        <v>0</v>
      </c>
      <c r="K118" s="298" t="s">
        <v>399</v>
      </c>
      <c r="L118" s="304">
        <f>L119</f>
        <v>0</v>
      </c>
    </row>
    <row r="119" spans="1:12" hidden="1" collapsed="1">
      <c r="A119" s="298">
        <v>2</v>
      </c>
      <c r="B119" s="298">
        <v>8</v>
      </c>
      <c r="C119" s="298">
        <v>1</v>
      </c>
      <c r="D119" s="298">
        <v>2</v>
      </c>
      <c r="E119" s="298">
        <v>1</v>
      </c>
      <c r="F119" s="298">
        <v>1</v>
      </c>
      <c r="G119" s="302" t="s">
        <v>122</v>
      </c>
      <c r="H119" s="303">
        <v>89</v>
      </c>
      <c r="I119" s="305"/>
      <c r="J119" s="305"/>
      <c r="K119" s="298" t="s">
        <v>399</v>
      </c>
      <c r="L119" s="305"/>
    </row>
    <row r="120" spans="1:12" ht="30.75" hidden="1" customHeight="1" collapsed="1">
      <c r="A120" s="297">
        <v>2</v>
      </c>
      <c r="B120" s="297">
        <v>9</v>
      </c>
      <c r="C120" s="297"/>
      <c r="D120" s="297"/>
      <c r="E120" s="297"/>
      <c r="F120" s="297"/>
      <c r="G120" s="299" t="s">
        <v>429</v>
      </c>
      <c r="H120" s="300">
        <v>90</v>
      </c>
      <c r="I120" s="301">
        <f>I121+I123</f>
        <v>0</v>
      </c>
      <c r="J120" s="301">
        <f>J121+J123</f>
        <v>0</v>
      </c>
      <c r="K120" s="298" t="s">
        <v>399</v>
      </c>
      <c r="L120" s="301">
        <f>L121+L123</f>
        <v>0</v>
      </c>
    </row>
    <row r="121" spans="1:12" ht="35.25" hidden="1" customHeight="1" collapsed="1">
      <c r="A121" s="298">
        <v>2</v>
      </c>
      <c r="B121" s="298">
        <v>9</v>
      </c>
      <c r="C121" s="298">
        <v>1</v>
      </c>
      <c r="D121" s="298"/>
      <c r="E121" s="298"/>
      <c r="F121" s="298"/>
      <c r="G121" s="302" t="s">
        <v>430</v>
      </c>
      <c r="H121" s="303">
        <v>91</v>
      </c>
      <c r="I121" s="304">
        <f>I122</f>
        <v>0</v>
      </c>
      <c r="J121" s="304">
        <f>J122</f>
        <v>0</v>
      </c>
      <c r="K121" s="298" t="s">
        <v>399</v>
      </c>
      <c r="L121" s="304">
        <f>L122</f>
        <v>0</v>
      </c>
    </row>
    <row r="122" spans="1:12" ht="34.5" hidden="1" customHeight="1" collapsed="1">
      <c r="A122" s="298">
        <v>2</v>
      </c>
      <c r="B122" s="298">
        <v>9</v>
      </c>
      <c r="C122" s="298">
        <v>1</v>
      </c>
      <c r="D122" s="298">
        <v>1</v>
      </c>
      <c r="E122" s="298">
        <v>1</v>
      </c>
      <c r="F122" s="298">
        <v>1</v>
      </c>
      <c r="G122" s="302" t="s">
        <v>430</v>
      </c>
      <c r="H122" s="303">
        <v>92</v>
      </c>
      <c r="I122" s="305"/>
      <c r="J122" s="305"/>
      <c r="K122" s="298" t="s">
        <v>399</v>
      </c>
      <c r="L122" s="305"/>
    </row>
    <row r="123" spans="1:12" ht="33" hidden="1" customHeight="1" collapsed="1">
      <c r="A123" s="298">
        <v>2</v>
      </c>
      <c r="B123" s="298">
        <v>9</v>
      </c>
      <c r="C123" s="298">
        <v>2</v>
      </c>
      <c r="D123" s="298"/>
      <c r="E123" s="298"/>
      <c r="F123" s="298"/>
      <c r="G123" s="302" t="s">
        <v>431</v>
      </c>
      <c r="H123" s="303">
        <v>93</v>
      </c>
      <c r="I123" s="304">
        <f>I124+I128</f>
        <v>0</v>
      </c>
      <c r="J123" s="304">
        <f>J124+J128</f>
        <v>0</v>
      </c>
      <c r="K123" s="298" t="s">
        <v>399</v>
      </c>
      <c r="L123" s="304">
        <f>L124+L128</f>
        <v>0</v>
      </c>
    </row>
    <row r="124" spans="1:12" ht="32.25" hidden="1" customHeight="1" collapsed="1">
      <c r="A124" s="298">
        <v>2</v>
      </c>
      <c r="B124" s="298">
        <v>9</v>
      </c>
      <c r="C124" s="298">
        <v>2</v>
      </c>
      <c r="D124" s="298">
        <v>1</v>
      </c>
      <c r="E124" s="298"/>
      <c r="F124" s="298"/>
      <c r="G124" s="302" t="s">
        <v>127</v>
      </c>
      <c r="H124" s="303">
        <v>94</v>
      </c>
      <c r="I124" s="304">
        <f>I125+I126+I127</f>
        <v>0</v>
      </c>
      <c r="J124" s="304">
        <f>J125+J126+J127</f>
        <v>0</v>
      </c>
      <c r="K124" s="298" t="s">
        <v>399</v>
      </c>
      <c r="L124" s="304">
        <f>L125+L126+L127</f>
        <v>0</v>
      </c>
    </row>
    <row r="125" spans="1:12" ht="44.25" hidden="1" customHeight="1" collapsed="1">
      <c r="A125" s="298">
        <v>2</v>
      </c>
      <c r="B125" s="298">
        <v>9</v>
      </c>
      <c r="C125" s="298">
        <v>2</v>
      </c>
      <c r="D125" s="298">
        <v>1</v>
      </c>
      <c r="E125" s="298">
        <v>1</v>
      </c>
      <c r="F125" s="298">
        <v>1</v>
      </c>
      <c r="G125" s="302" t="s">
        <v>129</v>
      </c>
      <c r="H125" s="303">
        <v>95</v>
      </c>
      <c r="I125" s="305"/>
      <c r="J125" s="305"/>
      <c r="K125" s="298" t="s">
        <v>399</v>
      </c>
      <c r="L125" s="305"/>
    </row>
    <row r="126" spans="1:12" ht="46.5" hidden="1" customHeight="1" collapsed="1">
      <c r="A126" s="298">
        <v>2</v>
      </c>
      <c r="B126" s="298">
        <v>9</v>
      </c>
      <c r="C126" s="298">
        <v>2</v>
      </c>
      <c r="D126" s="298">
        <v>1</v>
      </c>
      <c r="E126" s="298">
        <v>1</v>
      </c>
      <c r="F126" s="298">
        <v>2</v>
      </c>
      <c r="G126" s="302" t="s">
        <v>130</v>
      </c>
      <c r="H126" s="303">
        <v>96</v>
      </c>
      <c r="I126" s="305"/>
      <c r="J126" s="305"/>
      <c r="K126" s="298" t="s">
        <v>399</v>
      </c>
      <c r="L126" s="305"/>
    </row>
    <row r="127" spans="1:12" ht="44.25" hidden="1" customHeight="1" collapsed="1">
      <c r="A127" s="298">
        <v>2</v>
      </c>
      <c r="B127" s="298">
        <v>9</v>
      </c>
      <c r="C127" s="298">
        <v>2</v>
      </c>
      <c r="D127" s="298">
        <v>1</v>
      </c>
      <c r="E127" s="298">
        <v>1</v>
      </c>
      <c r="F127" s="298">
        <v>3</v>
      </c>
      <c r="G127" s="302" t="s">
        <v>131</v>
      </c>
      <c r="H127" s="303">
        <v>97</v>
      </c>
      <c r="I127" s="305"/>
      <c r="J127" s="305"/>
      <c r="K127" s="298" t="s">
        <v>399</v>
      </c>
      <c r="L127" s="305"/>
    </row>
    <row r="128" spans="1:12" ht="34.5" hidden="1" customHeight="1" collapsed="1">
      <c r="A128" s="298">
        <v>2</v>
      </c>
      <c r="B128" s="298">
        <v>9</v>
      </c>
      <c r="C128" s="298">
        <v>2</v>
      </c>
      <c r="D128" s="298">
        <v>2</v>
      </c>
      <c r="E128" s="298"/>
      <c r="F128" s="298"/>
      <c r="G128" s="302" t="s">
        <v>432</v>
      </c>
      <c r="H128" s="303">
        <v>98</v>
      </c>
      <c r="I128" s="304">
        <f>I129</f>
        <v>0</v>
      </c>
      <c r="J128" s="304">
        <f>J129</f>
        <v>0</v>
      </c>
      <c r="K128" s="298" t="s">
        <v>399</v>
      </c>
      <c r="L128" s="304">
        <f>L129</f>
        <v>0</v>
      </c>
    </row>
    <row r="129" spans="1:12" ht="33" hidden="1" customHeight="1" collapsed="1">
      <c r="A129" s="298">
        <v>2</v>
      </c>
      <c r="B129" s="298">
        <v>9</v>
      </c>
      <c r="C129" s="298">
        <v>2</v>
      </c>
      <c r="D129" s="298">
        <v>2</v>
      </c>
      <c r="E129" s="298">
        <v>1</v>
      </c>
      <c r="F129" s="298"/>
      <c r="G129" s="302" t="s">
        <v>433</v>
      </c>
      <c r="H129" s="303">
        <v>99</v>
      </c>
      <c r="I129" s="304">
        <f>I130+I131+I132</f>
        <v>0</v>
      </c>
      <c r="J129" s="304">
        <f>J130+J131+J132</f>
        <v>0</v>
      </c>
      <c r="K129" s="298" t="s">
        <v>399</v>
      </c>
      <c r="L129" s="304">
        <f>L130+L131+L132</f>
        <v>0</v>
      </c>
    </row>
    <row r="130" spans="1:12" ht="43.5" hidden="1" customHeight="1" collapsed="1">
      <c r="A130" s="298">
        <v>2</v>
      </c>
      <c r="B130" s="298">
        <v>9</v>
      </c>
      <c r="C130" s="298">
        <v>2</v>
      </c>
      <c r="D130" s="298">
        <v>2</v>
      </c>
      <c r="E130" s="298">
        <v>1</v>
      </c>
      <c r="F130" s="298">
        <v>1</v>
      </c>
      <c r="G130" s="302" t="s">
        <v>434</v>
      </c>
      <c r="H130" s="303">
        <v>100</v>
      </c>
      <c r="I130" s="305"/>
      <c r="J130" s="305"/>
      <c r="K130" s="298" t="s">
        <v>399</v>
      </c>
      <c r="L130" s="305"/>
    </row>
    <row r="131" spans="1:12" ht="45.75" hidden="1" customHeight="1" collapsed="1">
      <c r="A131" s="298">
        <v>2</v>
      </c>
      <c r="B131" s="298">
        <v>9</v>
      </c>
      <c r="C131" s="298">
        <v>2</v>
      </c>
      <c r="D131" s="298">
        <v>2</v>
      </c>
      <c r="E131" s="298">
        <v>1</v>
      </c>
      <c r="F131" s="298">
        <v>2</v>
      </c>
      <c r="G131" s="302" t="s">
        <v>435</v>
      </c>
      <c r="H131" s="303">
        <v>101</v>
      </c>
      <c r="I131" s="305"/>
      <c r="J131" s="305"/>
      <c r="K131" s="298" t="s">
        <v>399</v>
      </c>
      <c r="L131" s="305"/>
    </row>
    <row r="132" spans="1:12" ht="45" hidden="1" customHeight="1" collapsed="1">
      <c r="A132" s="298">
        <v>2</v>
      </c>
      <c r="B132" s="298">
        <v>9</v>
      </c>
      <c r="C132" s="298">
        <v>2</v>
      </c>
      <c r="D132" s="298">
        <v>2</v>
      </c>
      <c r="E132" s="298">
        <v>1</v>
      </c>
      <c r="F132" s="298">
        <v>3</v>
      </c>
      <c r="G132" s="302" t="s">
        <v>436</v>
      </c>
      <c r="H132" s="303">
        <v>102</v>
      </c>
      <c r="I132" s="305"/>
      <c r="J132" s="305"/>
      <c r="K132" s="298" t="s">
        <v>399</v>
      </c>
      <c r="L132" s="305"/>
    </row>
    <row r="133" spans="1:12" ht="42.75" hidden="1" customHeight="1" collapsed="1">
      <c r="A133" s="297">
        <v>3</v>
      </c>
      <c r="B133" s="297"/>
      <c r="C133" s="297"/>
      <c r="D133" s="297"/>
      <c r="E133" s="297"/>
      <c r="F133" s="297"/>
      <c r="G133" s="299" t="s">
        <v>437</v>
      </c>
      <c r="H133" s="300">
        <v>103</v>
      </c>
      <c r="I133" s="301">
        <f>I134+I165+I166</f>
        <v>0</v>
      </c>
      <c r="J133" s="301">
        <f>J134+J165+J166</f>
        <v>0</v>
      </c>
      <c r="K133" s="298" t="s">
        <v>399</v>
      </c>
      <c r="L133" s="301">
        <f>L134+L165+L166</f>
        <v>0</v>
      </c>
    </row>
    <row r="134" spans="1:12" ht="19.5" hidden="1" customHeight="1" collapsed="1">
      <c r="A134" s="297">
        <v>3</v>
      </c>
      <c r="B134" s="297">
        <v>1</v>
      </c>
      <c r="C134" s="298"/>
      <c r="D134" s="298"/>
      <c r="E134" s="298"/>
      <c r="F134" s="298"/>
      <c r="G134" s="299" t="s">
        <v>138</v>
      </c>
      <c r="H134" s="300">
        <v>104</v>
      </c>
      <c r="I134" s="301">
        <f>I135+I148+I153+I163+I164</f>
        <v>0</v>
      </c>
      <c r="J134" s="301">
        <f>J135+J148+J153+J163+J164</f>
        <v>0</v>
      </c>
      <c r="K134" s="298" t="s">
        <v>399</v>
      </c>
      <c r="L134" s="301">
        <f>L135+L148+L153+L163+L164</f>
        <v>0</v>
      </c>
    </row>
    <row r="135" spans="1:12" ht="22.5" hidden="1" customHeight="1" collapsed="1">
      <c r="A135" s="298">
        <v>3</v>
      </c>
      <c r="B135" s="298">
        <v>1</v>
      </c>
      <c r="C135" s="298">
        <v>1</v>
      </c>
      <c r="D135" s="298"/>
      <c r="E135" s="298"/>
      <c r="F135" s="298"/>
      <c r="G135" s="302" t="s">
        <v>139</v>
      </c>
      <c r="H135" s="303">
        <v>105</v>
      </c>
      <c r="I135" s="304">
        <f>I136+I138+I142+I146+I147</f>
        <v>0</v>
      </c>
      <c r="J135" s="304">
        <f>J136+J138+J142+J146+J147</f>
        <v>0</v>
      </c>
      <c r="K135" s="298" t="s">
        <v>399</v>
      </c>
      <c r="L135" s="304">
        <f>L136+L138+L142+L146+L147</f>
        <v>0</v>
      </c>
    </row>
    <row r="136" spans="1:12" hidden="1" collapsed="1">
      <c r="A136" s="298">
        <v>3</v>
      </c>
      <c r="B136" s="298">
        <v>1</v>
      </c>
      <c r="C136" s="298">
        <v>1</v>
      </c>
      <c r="D136" s="298">
        <v>1</v>
      </c>
      <c r="E136" s="298"/>
      <c r="F136" s="298"/>
      <c r="G136" s="302" t="s">
        <v>438</v>
      </c>
      <c r="H136" s="303">
        <v>106</v>
      </c>
      <c r="I136" s="304">
        <f>I137</f>
        <v>0</v>
      </c>
      <c r="J136" s="304">
        <f>J137</f>
        <v>0</v>
      </c>
      <c r="K136" s="298" t="s">
        <v>399</v>
      </c>
      <c r="L136" s="304">
        <f>L137</f>
        <v>0</v>
      </c>
    </row>
    <row r="137" spans="1:12" hidden="1" collapsed="1">
      <c r="A137" s="298">
        <v>3</v>
      </c>
      <c r="B137" s="298">
        <v>1</v>
      </c>
      <c r="C137" s="298">
        <v>1</v>
      </c>
      <c r="D137" s="298">
        <v>1</v>
      </c>
      <c r="E137" s="298">
        <v>1</v>
      </c>
      <c r="F137" s="298">
        <v>1</v>
      </c>
      <c r="G137" s="302" t="s">
        <v>438</v>
      </c>
      <c r="H137" s="303">
        <v>107</v>
      </c>
      <c r="I137" s="305"/>
      <c r="J137" s="305"/>
      <c r="K137" s="298" t="s">
        <v>399</v>
      </c>
      <c r="L137" s="306"/>
    </row>
    <row r="138" spans="1:12" ht="12.75" hidden="1" customHeight="1" collapsed="1">
      <c r="A138" s="298">
        <v>3</v>
      </c>
      <c r="B138" s="298">
        <v>1</v>
      </c>
      <c r="C138" s="298">
        <v>1</v>
      </c>
      <c r="D138" s="298">
        <v>2</v>
      </c>
      <c r="E138" s="298"/>
      <c r="F138" s="298"/>
      <c r="G138" s="302" t="s">
        <v>142</v>
      </c>
      <c r="H138" s="303">
        <v>108</v>
      </c>
      <c r="I138" s="304">
        <f>I139+I140+I141</f>
        <v>0</v>
      </c>
      <c r="J138" s="304">
        <f>J139+J140+J141</f>
        <v>0</v>
      </c>
      <c r="K138" s="298" t="s">
        <v>399</v>
      </c>
      <c r="L138" s="304">
        <f>L139+L140+L141</f>
        <v>0</v>
      </c>
    </row>
    <row r="139" spans="1:12" ht="15" hidden="1" customHeight="1" collapsed="1">
      <c r="A139" s="298">
        <v>3</v>
      </c>
      <c r="B139" s="298">
        <v>1</v>
      </c>
      <c r="C139" s="298">
        <v>1</v>
      </c>
      <c r="D139" s="298">
        <v>2</v>
      </c>
      <c r="E139" s="298">
        <v>1</v>
      </c>
      <c r="F139" s="298">
        <v>1</v>
      </c>
      <c r="G139" s="302" t="s">
        <v>439</v>
      </c>
      <c r="H139" s="303">
        <v>109</v>
      </c>
      <c r="I139" s="305"/>
      <c r="J139" s="305"/>
      <c r="K139" s="298" t="s">
        <v>399</v>
      </c>
      <c r="L139" s="306"/>
    </row>
    <row r="140" spans="1:12" ht="12" hidden="1" customHeight="1" collapsed="1">
      <c r="A140" s="298">
        <v>3</v>
      </c>
      <c r="B140" s="298">
        <v>1</v>
      </c>
      <c r="C140" s="298">
        <v>1</v>
      </c>
      <c r="D140" s="298">
        <v>2</v>
      </c>
      <c r="E140" s="298">
        <v>1</v>
      </c>
      <c r="F140" s="298">
        <v>2</v>
      </c>
      <c r="G140" s="302" t="s">
        <v>144</v>
      </c>
      <c r="H140" s="303">
        <v>110</v>
      </c>
      <c r="I140" s="305"/>
      <c r="J140" s="305"/>
      <c r="K140" s="298" t="s">
        <v>399</v>
      </c>
      <c r="L140" s="306"/>
    </row>
    <row r="141" spans="1:12" ht="15" hidden="1" customHeight="1" collapsed="1">
      <c r="A141" s="298">
        <v>3</v>
      </c>
      <c r="B141" s="298">
        <v>1</v>
      </c>
      <c r="C141" s="298">
        <v>1</v>
      </c>
      <c r="D141" s="298">
        <v>2</v>
      </c>
      <c r="E141" s="298">
        <v>1</v>
      </c>
      <c r="F141" s="298">
        <v>3</v>
      </c>
      <c r="G141" s="302" t="s">
        <v>145</v>
      </c>
      <c r="H141" s="303">
        <v>111</v>
      </c>
      <c r="I141" s="305"/>
      <c r="J141" s="305"/>
      <c r="K141" s="298" t="s">
        <v>399</v>
      </c>
      <c r="L141" s="306"/>
    </row>
    <row r="142" spans="1:12" ht="12.75" hidden="1" customHeight="1" collapsed="1">
      <c r="A142" s="298">
        <v>3</v>
      </c>
      <c r="B142" s="298">
        <v>1</v>
      </c>
      <c r="C142" s="298">
        <v>1</v>
      </c>
      <c r="D142" s="298">
        <v>3</v>
      </c>
      <c r="E142" s="298"/>
      <c r="F142" s="298"/>
      <c r="G142" s="302" t="s">
        <v>146</v>
      </c>
      <c r="H142" s="303">
        <v>112</v>
      </c>
      <c r="I142" s="304">
        <f>I143+I144+I145</f>
        <v>0</v>
      </c>
      <c r="J142" s="304">
        <f>J143+J144+J145</f>
        <v>0</v>
      </c>
      <c r="K142" s="298" t="s">
        <v>399</v>
      </c>
      <c r="L142" s="304">
        <f>L143+L144+L145</f>
        <v>0</v>
      </c>
    </row>
    <row r="143" spans="1:12" ht="14.25" hidden="1" customHeight="1" collapsed="1">
      <c r="A143" s="298">
        <v>3</v>
      </c>
      <c r="B143" s="298">
        <v>1</v>
      </c>
      <c r="C143" s="298">
        <v>1</v>
      </c>
      <c r="D143" s="298">
        <v>3</v>
      </c>
      <c r="E143" s="298">
        <v>1</v>
      </c>
      <c r="F143" s="298">
        <v>1</v>
      </c>
      <c r="G143" s="302" t="s">
        <v>147</v>
      </c>
      <c r="H143" s="303">
        <v>113</v>
      </c>
      <c r="I143" s="305"/>
      <c r="J143" s="305"/>
      <c r="K143" s="298" t="s">
        <v>399</v>
      </c>
      <c r="L143" s="306"/>
    </row>
    <row r="144" spans="1:12" ht="15.75" hidden="1" customHeight="1" collapsed="1">
      <c r="A144" s="298">
        <v>3</v>
      </c>
      <c r="B144" s="298">
        <v>1</v>
      </c>
      <c r="C144" s="298">
        <v>1</v>
      </c>
      <c r="D144" s="298">
        <v>3</v>
      </c>
      <c r="E144" s="298">
        <v>1</v>
      </c>
      <c r="F144" s="298">
        <v>2</v>
      </c>
      <c r="G144" s="302" t="s">
        <v>148</v>
      </c>
      <c r="H144" s="303">
        <v>114</v>
      </c>
      <c r="I144" s="305"/>
      <c r="J144" s="305"/>
      <c r="K144" s="298" t="s">
        <v>399</v>
      </c>
      <c r="L144" s="306"/>
    </row>
    <row r="145" spans="1:12" ht="12" hidden="1" customHeight="1" collapsed="1">
      <c r="A145" s="298">
        <v>3</v>
      </c>
      <c r="B145" s="298">
        <v>1</v>
      </c>
      <c r="C145" s="298">
        <v>1</v>
      </c>
      <c r="D145" s="298">
        <v>3</v>
      </c>
      <c r="E145" s="298">
        <v>1</v>
      </c>
      <c r="F145" s="298">
        <v>3</v>
      </c>
      <c r="G145" s="302" t="s">
        <v>149</v>
      </c>
      <c r="H145" s="303">
        <v>115</v>
      </c>
      <c r="I145" s="305"/>
      <c r="J145" s="305"/>
      <c r="K145" s="298" t="s">
        <v>399</v>
      </c>
      <c r="L145" s="306"/>
    </row>
    <row r="146" spans="1:12" ht="13.5" hidden="1" customHeight="1" collapsed="1">
      <c r="A146" s="298">
        <v>3</v>
      </c>
      <c r="B146" s="298">
        <v>1</v>
      </c>
      <c r="C146" s="298">
        <v>1</v>
      </c>
      <c r="D146" s="298">
        <v>4</v>
      </c>
      <c r="E146" s="298"/>
      <c r="F146" s="298"/>
      <c r="G146" s="302" t="s">
        <v>150</v>
      </c>
      <c r="H146" s="303">
        <v>116</v>
      </c>
      <c r="I146" s="305"/>
      <c r="J146" s="305"/>
      <c r="K146" s="298" t="s">
        <v>399</v>
      </c>
      <c r="L146" s="305"/>
    </row>
    <row r="147" spans="1:12" ht="22.5" hidden="1" customHeight="1" collapsed="1">
      <c r="A147" s="298">
        <v>3</v>
      </c>
      <c r="B147" s="298">
        <v>1</v>
      </c>
      <c r="C147" s="298">
        <v>1</v>
      </c>
      <c r="D147" s="298">
        <v>5</v>
      </c>
      <c r="E147" s="298"/>
      <c r="F147" s="298"/>
      <c r="G147" s="302" t="s">
        <v>154</v>
      </c>
      <c r="H147" s="303">
        <v>117</v>
      </c>
      <c r="I147" s="305"/>
      <c r="J147" s="305"/>
      <c r="K147" s="298" t="s">
        <v>399</v>
      </c>
      <c r="L147" s="305"/>
    </row>
    <row r="148" spans="1:12" ht="13.5" hidden="1" customHeight="1" collapsed="1">
      <c r="A148" s="298">
        <v>3</v>
      </c>
      <c r="B148" s="298">
        <v>1</v>
      </c>
      <c r="C148" s="298">
        <v>2</v>
      </c>
      <c r="D148" s="298"/>
      <c r="E148" s="298"/>
      <c r="F148" s="298"/>
      <c r="G148" s="302" t="s">
        <v>155</v>
      </c>
      <c r="H148" s="303">
        <v>118</v>
      </c>
      <c r="I148" s="304">
        <f>I149+I150+I151+I152</f>
        <v>0</v>
      </c>
      <c r="J148" s="304">
        <f>J149+J150+J151+J152</f>
        <v>0</v>
      </c>
      <c r="K148" s="298" t="s">
        <v>399</v>
      </c>
      <c r="L148" s="304">
        <f>L149+L150+L151+L152</f>
        <v>0</v>
      </c>
    </row>
    <row r="149" spans="1:12" ht="33" hidden="1" customHeight="1" collapsed="1">
      <c r="A149" s="298">
        <v>3</v>
      </c>
      <c r="B149" s="298">
        <v>1</v>
      </c>
      <c r="C149" s="298">
        <v>2</v>
      </c>
      <c r="D149" s="298">
        <v>1</v>
      </c>
      <c r="E149" s="298">
        <v>1</v>
      </c>
      <c r="F149" s="298">
        <v>2</v>
      </c>
      <c r="G149" s="302" t="s">
        <v>156</v>
      </c>
      <c r="H149" s="303">
        <v>119</v>
      </c>
      <c r="I149" s="305"/>
      <c r="J149" s="305"/>
      <c r="K149" s="298" t="s">
        <v>399</v>
      </c>
      <c r="L149" s="305"/>
    </row>
    <row r="150" spans="1:12" hidden="1" collapsed="1">
      <c r="A150" s="298">
        <v>3</v>
      </c>
      <c r="B150" s="298">
        <v>1</v>
      </c>
      <c r="C150" s="298">
        <v>2</v>
      </c>
      <c r="D150" s="298">
        <v>1</v>
      </c>
      <c r="E150" s="298">
        <v>1</v>
      </c>
      <c r="F150" s="298">
        <v>3</v>
      </c>
      <c r="G150" s="302" t="s">
        <v>440</v>
      </c>
      <c r="H150" s="303">
        <v>120</v>
      </c>
      <c r="I150" s="305"/>
      <c r="J150" s="305"/>
      <c r="K150" s="298" t="s">
        <v>399</v>
      </c>
      <c r="L150" s="305"/>
    </row>
    <row r="151" spans="1:12" ht="15" hidden="1" customHeight="1" collapsed="1">
      <c r="A151" s="298">
        <v>3</v>
      </c>
      <c r="B151" s="298">
        <v>1</v>
      </c>
      <c r="C151" s="298">
        <v>2</v>
      </c>
      <c r="D151" s="298">
        <v>1</v>
      </c>
      <c r="E151" s="298">
        <v>1</v>
      </c>
      <c r="F151" s="298">
        <v>4</v>
      </c>
      <c r="G151" s="302" t="s">
        <v>158</v>
      </c>
      <c r="H151" s="303">
        <v>121</v>
      </c>
      <c r="I151" s="305"/>
      <c r="J151" s="305"/>
      <c r="K151" s="298" t="s">
        <v>399</v>
      </c>
      <c r="L151" s="305"/>
    </row>
    <row r="152" spans="1:12" ht="16.5" hidden="1" customHeight="1" collapsed="1">
      <c r="A152" s="298">
        <v>3</v>
      </c>
      <c r="B152" s="298">
        <v>1</v>
      </c>
      <c r="C152" s="298">
        <v>2</v>
      </c>
      <c r="D152" s="298">
        <v>1</v>
      </c>
      <c r="E152" s="298">
        <v>1</v>
      </c>
      <c r="F152" s="298">
        <v>5</v>
      </c>
      <c r="G152" s="302" t="s">
        <v>159</v>
      </c>
      <c r="H152" s="303">
        <v>122</v>
      </c>
      <c r="I152" s="305"/>
      <c r="J152" s="305"/>
      <c r="K152" s="298" t="s">
        <v>399</v>
      </c>
      <c r="L152" s="305"/>
    </row>
    <row r="153" spans="1:12" ht="13.5" hidden="1" customHeight="1" collapsed="1">
      <c r="A153" s="298">
        <v>3</v>
      </c>
      <c r="B153" s="298">
        <v>1</v>
      </c>
      <c r="C153" s="298">
        <v>3</v>
      </c>
      <c r="D153" s="298"/>
      <c r="E153" s="298"/>
      <c r="F153" s="298"/>
      <c r="G153" s="302" t="s">
        <v>160</v>
      </c>
      <c r="H153" s="303">
        <v>123</v>
      </c>
      <c r="I153" s="304">
        <f>I154+I156</f>
        <v>0</v>
      </c>
      <c r="J153" s="304">
        <f>J154+J156</f>
        <v>0</v>
      </c>
      <c r="K153" s="298" t="s">
        <v>399</v>
      </c>
      <c r="L153" s="304">
        <f>L154+L156</f>
        <v>0</v>
      </c>
    </row>
    <row r="154" spans="1:12" ht="20.25" hidden="1" customHeight="1" collapsed="1">
      <c r="A154" s="298">
        <v>3</v>
      </c>
      <c r="B154" s="298">
        <v>1</v>
      </c>
      <c r="C154" s="298">
        <v>3</v>
      </c>
      <c r="D154" s="298">
        <v>1</v>
      </c>
      <c r="E154" s="298"/>
      <c r="F154" s="298"/>
      <c r="G154" s="302" t="s">
        <v>161</v>
      </c>
      <c r="H154" s="303">
        <v>124</v>
      </c>
      <c r="I154" s="304">
        <f>I155</f>
        <v>0</v>
      </c>
      <c r="J154" s="304">
        <f>J155</f>
        <v>0</v>
      </c>
      <c r="K154" s="298" t="s">
        <v>399</v>
      </c>
      <c r="L154" s="304">
        <f>L155</f>
        <v>0</v>
      </c>
    </row>
    <row r="155" spans="1:12" ht="21.75" hidden="1" customHeight="1" collapsed="1">
      <c r="A155" s="298">
        <v>3</v>
      </c>
      <c r="B155" s="298">
        <v>1</v>
      </c>
      <c r="C155" s="298">
        <v>3</v>
      </c>
      <c r="D155" s="298">
        <v>1</v>
      </c>
      <c r="E155" s="298">
        <v>1</v>
      </c>
      <c r="F155" s="298">
        <v>1</v>
      </c>
      <c r="G155" s="302" t="s">
        <v>161</v>
      </c>
      <c r="H155" s="303">
        <v>125</v>
      </c>
      <c r="I155" s="305"/>
      <c r="J155" s="305"/>
      <c r="K155" s="298" t="s">
        <v>399</v>
      </c>
      <c r="L155" s="305"/>
    </row>
    <row r="156" spans="1:12" ht="12.75" hidden="1" customHeight="1" collapsed="1">
      <c r="A156" s="298">
        <v>3</v>
      </c>
      <c r="B156" s="298">
        <v>1</v>
      </c>
      <c r="C156" s="298">
        <v>3</v>
      </c>
      <c r="D156" s="298">
        <v>2</v>
      </c>
      <c r="E156" s="298"/>
      <c r="F156" s="298"/>
      <c r="G156" s="302" t="s">
        <v>162</v>
      </c>
      <c r="H156" s="303">
        <v>126</v>
      </c>
      <c r="I156" s="304">
        <f>I157+I158+I159+I160+I161+I162</f>
        <v>0</v>
      </c>
      <c r="J156" s="304">
        <f>J157+J158+J159+J160+J161+J162</f>
        <v>0</v>
      </c>
      <c r="K156" s="298" t="s">
        <v>399</v>
      </c>
      <c r="L156" s="304">
        <f>L157+L158+L159+L160+L161+L162</f>
        <v>0</v>
      </c>
    </row>
    <row r="157" spans="1:12" ht="14.25" hidden="1" customHeight="1" collapsed="1">
      <c r="A157" s="298">
        <v>3</v>
      </c>
      <c r="B157" s="298">
        <v>1</v>
      </c>
      <c r="C157" s="298">
        <v>3</v>
      </c>
      <c r="D157" s="298">
        <v>2</v>
      </c>
      <c r="E157" s="298">
        <v>1</v>
      </c>
      <c r="F157" s="298">
        <v>1</v>
      </c>
      <c r="G157" s="302" t="s">
        <v>163</v>
      </c>
      <c r="H157" s="303">
        <v>127</v>
      </c>
      <c r="I157" s="305"/>
      <c r="J157" s="305"/>
      <c r="K157" s="298" t="s">
        <v>399</v>
      </c>
      <c r="L157" s="305"/>
    </row>
    <row r="158" spans="1:12" ht="15.75" hidden="1" customHeight="1" collapsed="1">
      <c r="A158" s="298">
        <v>3</v>
      </c>
      <c r="B158" s="298">
        <v>1</v>
      </c>
      <c r="C158" s="298">
        <v>3</v>
      </c>
      <c r="D158" s="298">
        <v>2</v>
      </c>
      <c r="E158" s="298">
        <v>1</v>
      </c>
      <c r="F158" s="298">
        <v>2</v>
      </c>
      <c r="G158" s="302" t="s">
        <v>441</v>
      </c>
      <c r="H158" s="303">
        <v>128</v>
      </c>
      <c r="I158" s="305"/>
      <c r="J158" s="305"/>
      <c r="K158" s="298" t="s">
        <v>399</v>
      </c>
      <c r="L158" s="305"/>
    </row>
    <row r="159" spans="1:12" ht="14.25" hidden="1" customHeight="1" collapsed="1">
      <c r="A159" s="298">
        <v>3</v>
      </c>
      <c r="B159" s="298">
        <v>1</v>
      </c>
      <c r="C159" s="298">
        <v>3</v>
      </c>
      <c r="D159" s="298">
        <v>2</v>
      </c>
      <c r="E159" s="298">
        <v>1</v>
      </c>
      <c r="F159" s="298">
        <v>3</v>
      </c>
      <c r="G159" s="302" t="s">
        <v>165</v>
      </c>
      <c r="H159" s="303">
        <v>129</v>
      </c>
      <c r="I159" s="305"/>
      <c r="J159" s="305"/>
      <c r="K159" s="298" t="s">
        <v>399</v>
      </c>
      <c r="L159" s="305"/>
    </row>
    <row r="160" spans="1:12" ht="22.5" hidden="1" customHeight="1" collapsed="1">
      <c r="A160" s="298">
        <v>3</v>
      </c>
      <c r="B160" s="298">
        <v>1</v>
      </c>
      <c r="C160" s="298">
        <v>3</v>
      </c>
      <c r="D160" s="298">
        <v>2</v>
      </c>
      <c r="E160" s="298">
        <v>1</v>
      </c>
      <c r="F160" s="298">
        <v>4</v>
      </c>
      <c r="G160" s="302" t="s">
        <v>442</v>
      </c>
      <c r="H160" s="303">
        <v>130</v>
      </c>
      <c r="I160" s="305"/>
      <c r="J160" s="305"/>
      <c r="K160" s="298" t="s">
        <v>399</v>
      </c>
      <c r="L160" s="305"/>
    </row>
    <row r="161" spans="1:12" ht="14.25" hidden="1" customHeight="1" collapsed="1">
      <c r="A161" s="298">
        <v>3</v>
      </c>
      <c r="B161" s="298">
        <v>1</v>
      </c>
      <c r="C161" s="298">
        <v>3</v>
      </c>
      <c r="D161" s="298">
        <v>2</v>
      </c>
      <c r="E161" s="298">
        <v>1</v>
      </c>
      <c r="F161" s="298">
        <v>5</v>
      </c>
      <c r="G161" s="302" t="s">
        <v>167</v>
      </c>
      <c r="H161" s="303">
        <v>131</v>
      </c>
      <c r="I161" s="305"/>
      <c r="J161" s="305"/>
      <c r="K161" s="298" t="s">
        <v>399</v>
      </c>
      <c r="L161" s="305"/>
    </row>
    <row r="162" spans="1:12" ht="18" hidden="1" customHeight="1" collapsed="1">
      <c r="A162" s="298">
        <v>3</v>
      </c>
      <c r="B162" s="298">
        <v>1</v>
      </c>
      <c r="C162" s="298">
        <v>3</v>
      </c>
      <c r="D162" s="298">
        <v>2</v>
      </c>
      <c r="E162" s="298">
        <v>1</v>
      </c>
      <c r="F162" s="298">
        <v>6</v>
      </c>
      <c r="G162" s="302" t="s">
        <v>162</v>
      </c>
      <c r="H162" s="303">
        <v>132</v>
      </c>
      <c r="I162" s="305"/>
      <c r="J162" s="305"/>
      <c r="K162" s="298" t="s">
        <v>399</v>
      </c>
      <c r="L162" s="305"/>
    </row>
    <row r="163" spans="1:12" ht="22.5" hidden="1" customHeight="1" collapsed="1">
      <c r="A163" s="298">
        <v>3</v>
      </c>
      <c r="B163" s="298">
        <v>1</v>
      </c>
      <c r="C163" s="298">
        <v>4</v>
      </c>
      <c r="D163" s="298"/>
      <c r="E163" s="298"/>
      <c r="F163" s="298"/>
      <c r="G163" s="302" t="s">
        <v>169</v>
      </c>
      <c r="H163" s="303">
        <v>133</v>
      </c>
      <c r="I163" s="305"/>
      <c r="J163" s="305"/>
      <c r="K163" s="298" t="s">
        <v>399</v>
      </c>
      <c r="L163" s="305"/>
    </row>
    <row r="164" spans="1:12" ht="26.25" hidden="1" customHeight="1" collapsed="1">
      <c r="A164" s="298">
        <v>3</v>
      </c>
      <c r="B164" s="298">
        <v>1</v>
      </c>
      <c r="C164" s="298">
        <v>5</v>
      </c>
      <c r="D164" s="298"/>
      <c r="E164" s="298"/>
      <c r="F164" s="298"/>
      <c r="G164" s="302" t="s">
        <v>443</v>
      </c>
      <c r="H164" s="303">
        <v>134</v>
      </c>
      <c r="I164" s="305"/>
      <c r="J164" s="305"/>
      <c r="K164" s="298" t="s">
        <v>399</v>
      </c>
      <c r="L164" s="305"/>
    </row>
    <row r="165" spans="1:12" ht="30" hidden="1" customHeight="1" collapsed="1">
      <c r="A165" s="297">
        <v>3</v>
      </c>
      <c r="B165" s="297">
        <v>2</v>
      </c>
      <c r="C165" s="297"/>
      <c r="D165" s="297"/>
      <c r="E165" s="297"/>
      <c r="F165" s="297"/>
      <c r="G165" s="299" t="s">
        <v>174</v>
      </c>
      <c r="H165" s="300">
        <v>135</v>
      </c>
      <c r="I165" s="308"/>
      <c r="J165" s="308"/>
      <c r="K165" s="298" t="s">
        <v>399</v>
      </c>
      <c r="L165" s="308"/>
    </row>
    <row r="166" spans="1:12" ht="27.75" hidden="1" customHeight="1" collapsed="1">
      <c r="A166" s="297">
        <v>3</v>
      </c>
      <c r="B166" s="297">
        <v>3</v>
      </c>
      <c r="C166" s="297"/>
      <c r="D166" s="297"/>
      <c r="E166" s="297"/>
      <c r="F166" s="297"/>
      <c r="G166" s="299" t="s">
        <v>444</v>
      </c>
      <c r="H166" s="300">
        <v>136</v>
      </c>
      <c r="I166" s="308"/>
      <c r="J166" s="308"/>
      <c r="K166" s="298" t="s">
        <v>399</v>
      </c>
      <c r="L166" s="308"/>
    </row>
    <row r="167" spans="1:12">
      <c r="A167" s="298"/>
      <c r="B167" s="298"/>
      <c r="C167" s="298"/>
      <c r="D167" s="298"/>
      <c r="E167" s="298"/>
      <c r="F167" s="298"/>
      <c r="G167" s="299" t="s">
        <v>445</v>
      </c>
      <c r="H167" s="300">
        <v>137</v>
      </c>
      <c r="I167" s="301">
        <f>I31+I133</f>
        <v>16821.11</v>
      </c>
      <c r="J167" s="301">
        <f>J31+J133</f>
        <v>9099.6899999999987</v>
      </c>
      <c r="K167" s="301">
        <f>K31</f>
        <v>0</v>
      </c>
      <c r="L167" s="301">
        <f>L31+L133</f>
        <v>0</v>
      </c>
    </row>
    <row r="168" spans="1:12">
      <c r="A168" s="309"/>
      <c r="B168" s="309"/>
      <c r="C168" s="309"/>
      <c r="D168" s="309"/>
      <c r="E168" s="309"/>
      <c r="F168" s="309"/>
      <c r="G168" s="271"/>
      <c r="H168" s="310"/>
      <c r="I168" s="135"/>
      <c r="J168" s="135"/>
      <c r="K168" s="135"/>
      <c r="L168" s="135"/>
    </row>
    <row r="169" spans="1:12" ht="11.25" customHeight="1">
      <c r="A169" s="565" t="s">
        <v>33</v>
      </c>
      <c r="B169" s="566"/>
      <c r="C169" s="566"/>
      <c r="D169" s="566"/>
      <c r="E169" s="566"/>
      <c r="F169" s="567"/>
      <c r="G169" s="574" t="s">
        <v>34</v>
      </c>
      <c r="H169" s="574" t="s">
        <v>35</v>
      </c>
      <c r="I169" s="311" t="s">
        <v>446</v>
      </c>
      <c r="J169" s="311"/>
      <c r="K169" s="312"/>
      <c r="L169" s="312"/>
    </row>
    <row r="170" spans="1:12" ht="9.75" customHeight="1">
      <c r="A170" s="568"/>
      <c r="B170" s="569"/>
      <c r="C170" s="569"/>
      <c r="D170" s="569"/>
      <c r="E170" s="569"/>
      <c r="F170" s="570"/>
      <c r="G170" s="575"/>
      <c r="H170" s="578"/>
      <c r="I170" s="279" t="s">
        <v>324</v>
      </c>
      <c r="J170" s="281"/>
      <c r="K170" s="135"/>
      <c r="L170" s="135"/>
    </row>
    <row r="171" spans="1:12" ht="46.5" customHeight="1">
      <c r="A171" s="571"/>
      <c r="B171" s="572"/>
      <c r="C171" s="572"/>
      <c r="D171" s="572"/>
      <c r="E171" s="572"/>
      <c r="F171" s="573"/>
      <c r="G171" s="576"/>
      <c r="H171" s="579"/>
      <c r="I171" s="313" t="s">
        <v>392</v>
      </c>
      <c r="J171" s="313" t="s">
        <v>393</v>
      </c>
      <c r="K171" s="135"/>
      <c r="L171" s="135"/>
    </row>
    <row r="172" spans="1:12" hidden="1" collapsed="1">
      <c r="A172" s="291">
        <v>2</v>
      </c>
      <c r="B172" s="314"/>
      <c r="C172" s="314"/>
      <c r="D172" s="314"/>
      <c r="E172" s="314"/>
      <c r="F172" s="314"/>
      <c r="G172" s="314" t="s">
        <v>43</v>
      </c>
      <c r="H172" s="291">
        <v>138</v>
      </c>
      <c r="I172" s="315"/>
      <c r="J172" s="315"/>
      <c r="K172" s="135"/>
      <c r="L172" s="135"/>
    </row>
    <row r="173" spans="1:12" ht="44.25" hidden="1" customHeight="1" collapsed="1">
      <c r="A173" s="297">
        <v>3</v>
      </c>
      <c r="B173" s="316"/>
      <c r="C173" s="316"/>
      <c r="D173" s="316"/>
      <c r="E173" s="316"/>
      <c r="F173" s="316"/>
      <c r="G173" s="299" t="s">
        <v>437</v>
      </c>
      <c r="H173" s="300">
        <v>139</v>
      </c>
      <c r="I173" s="308"/>
      <c r="J173" s="308"/>
      <c r="K173" s="135"/>
      <c r="L173" s="135"/>
    </row>
    <row r="174" spans="1:12">
      <c r="A174" s="316"/>
      <c r="B174" s="316"/>
      <c r="C174" s="316"/>
      <c r="D174" s="316"/>
      <c r="E174" s="316"/>
      <c r="F174" s="316"/>
      <c r="G174" s="317" t="s">
        <v>445</v>
      </c>
      <c r="H174" s="300">
        <v>140</v>
      </c>
      <c r="I174" s="301">
        <f>I172+I173</f>
        <v>0</v>
      </c>
      <c r="J174" s="301">
        <f>J172+J173</f>
        <v>0</v>
      </c>
      <c r="K174" s="135"/>
      <c r="L174" s="135"/>
    </row>
    <row r="177" spans="1:14">
      <c r="A177" s="580" t="s">
        <v>232</v>
      </c>
      <c r="B177" s="580"/>
      <c r="C177" s="580"/>
      <c r="D177" s="580"/>
      <c r="E177" s="580"/>
      <c r="F177" s="580"/>
      <c r="G177" s="580"/>
      <c r="H177" s="580"/>
      <c r="I177" s="580"/>
      <c r="J177" s="581" t="s">
        <v>233</v>
      </c>
      <c r="K177" s="581"/>
      <c r="L177" s="581"/>
      <c r="M177" s="273"/>
    </row>
    <row r="178" spans="1:14" ht="19.5" customHeight="1">
      <c r="A178" s="547" t="s">
        <v>447</v>
      </c>
      <c r="B178" s="543"/>
      <c r="C178" s="543"/>
      <c r="D178" s="543"/>
      <c r="E178" s="543"/>
      <c r="F178" s="543"/>
      <c r="G178" s="543"/>
      <c r="H178" s="543"/>
      <c r="I178" s="543"/>
      <c r="J178" s="543"/>
      <c r="K178" s="543"/>
      <c r="L178" s="543"/>
      <c r="M178" s="273"/>
    </row>
    <row r="179" spans="1:14" ht="15" customHeight="1"/>
    <row r="180" spans="1:14">
      <c r="A180" s="580" t="s">
        <v>237</v>
      </c>
      <c r="B180" s="580"/>
      <c r="C180" s="580"/>
      <c r="D180" s="580"/>
      <c r="E180" s="580"/>
      <c r="F180" s="580"/>
      <c r="G180" s="580"/>
      <c r="H180" s="580"/>
      <c r="I180" s="580"/>
      <c r="J180" s="581" t="s">
        <v>238</v>
      </c>
      <c r="K180" s="581"/>
      <c r="L180" s="581"/>
      <c r="M180" s="273"/>
      <c r="N180" s="318"/>
    </row>
    <row r="181" spans="1:14">
      <c r="A181" s="309" t="s">
        <v>448</v>
      </c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19"/>
    </row>
    <row r="182" spans="1:14">
      <c r="A182" s="309" t="s">
        <v>449</v>
      </c>
      <c r="B182" s="320"/>
      <c r="C182" s="320"/>
      <c r="D182" s="320"/>
      <c r="E182" s="320"/>
      <c r="F182" s="320"/>
      <c r="G182" s="320"/>
      <c r="H182" s="320"/>
      <c r="I182" s="320"/>
      <c r="J182" s="320"/>
      <c r="K182" s="320"/>
      <c r="L182" s="320"/>
    </row>
  </sheetData>
  <mergeCells count="28">
    <mergeCell ref="A180:I180"/>
    <mergeCell ref="J180:L180"/>
    <mergeCell ref="A169:F171"/>
    <mergeCell ref="G169:G171"/>
    <mergeCell ref="H169:H171"/>
    <mergeCell ref="A177:I177"/>
    <mergeCell ref="J177:L177"/>
    <mergeCell ref="A178:L178"/>
    <mergeCell ref="I21:K21"/>
    <mergeCell ref="I22:K22"/>
    <mergeCell ref="I23:K23"/>
    <mergeCell ref="A25:F29"/>
    <mergeCell ref="G25:G29"/>
    <mergeCell ref="H25:H29"/>
    <mergeCell ref="I27:I29"/>
    <mergeCell ref="J28:J29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ageMargins left="0.70866141732283472" right="0.11811023622047245" top="0.74803149606299213" bottom="0.15748031496062992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opLeftCell="A20" workbookViewId="0">
      <selection activeCell="D52" sqref="D52"/>
    </sheetView>
  </sheetViews>
  <sheetFormatPr defaultRowHeight="12.75"/>
  <cols>
    <col min="1" max="1" width="11.28515625" style="156" customWidth="1"/>
    <col min="2" max="2" width="34.5703125" style="156" customWidth="1"/>
    <col min="3" max="3" width="9.28515625" style="156" customWidth="1"/>
    <col min="4" max="4" width="9.85546875" style="156" customWidth="1"/>
    <col min="5" max="5" width="7.7109375" style="156" customWidth="1"/>
    <col min="6" max="6" width="10.85546875" style="156" customWidth="1"/>
    <col min="7" max="7" width="11.5703125" style="156" customWidth="1"/>
    <col min="8" max="8" width="7.7109375" style="156" customWidth="1"/>
    <col min="9" max="9" width="7.5703125" style="156" customWidth="1"/>
    <col min="10" max="256" width="9.140625" style="156"/>
    <col min="257" max="257" width="11.28515625" style="156" customWidth="1"/>
    <col min="258" max="258" width="34.5703125" style="156" customWidth="1"/>
    <col min="259" max="259" width="9.28515625" style="156" customWidth="1"/>
    <col min="260" max="260" width="9.85546875" style="156" customWidth="1"/>
    <col min="261" max="261" width="7.7109375" style="156" customWidth="1"/>
    <col min="262" max="262" width="10.85546875" style="156" customWidth="1"/>
    <col min="263" max="263" width="8.5703125" style="156" customWidth="1"/>
    <col min="264" max="264" width="7.7109375" style="156" customWidth="1"/>
    <col min="265" max="265" width="7.5703125" style="156" customWidth="1"/>
    <col min="266" max="512" width="9.140625" style="156"/>
    <col min="513" max="513" width="11.28515625" style="156" customWidth="1"/>
    <col min="514" max="514" width="34.5703125" style="156" customWidth="1"/>
    <col min="515" max="515" width="9.28515625" style="156" customWidth="1"/>
    <col min="516" max="516" width="9.85546875" style="156" customWidth="1"/>
    <col min="517" max="517" width="7.7109375" style="156" customWidth="1"/>
    <col min="518" max="518" width="10.85546875" style="156" customWidth="1"/>
    <col min="519" max="519" width="8.5703125" style="156" customWidth="1"/>
    <col min="520" max="520" width="7.7109375" style="156" customWidth="1"/>
    <col min="521" max="521" width="7.5703125" style="156" customWidth="1"/>
    <col min="522" max="768" width="9.140625" style="156"/>
    <col min="769" max="769" width="11.28515625" style="156" customWidth="1"/>
    <col min="770" max="770" width="34.5703125" style="156" customWidth="1"/>
    <col min="771" max="771" width="9.28515625" style="156" customWidth="1"/>
    <col min="772" max="772" width="9.85546875" style="156" customWidth="1"/>
    <col min="773" max="773" width="7.7109375" style="156" customWidth="1"/>
    <col min="774" max="774" width="10.85546875" style="156" customWidth="1"/>
    <col min="775" max="775" width="8.5703125" style="156" customWidth="1"/>
    <col min="776" max="776" width="7.7109375" style="156" customWidth="1"/>
    <col min="777" max="777" width="7.5703125" style="156" customWidth="1"/>
    <col min="778" max="1024" width="9.140625" style="156"/>
    <col min="1025" max="1025" width="11.28515625" style="156" customWidth="1"/>
    <col min="1026" max="1026" width="34.5703125" style="156" customWidth="1"/>
    <col min="1027" max="1027" width="9.28515625" style="156" customWidth="1"/>
    <col min="1028" max="1028" width="9.85546875" style="156" customWidth="1"/>
    <col min="1029" max="1029" width="7.7109375" style="156" customWidth="1"/>
    <col min="1030" max="1030" width="10.85546875" style="156" customWidth="1"/>
    <col min="1031" max="1031" width="8.5703125" style="156" customWidth="1"/>
    <col min="1032" max="1032" width="7.7109375" style="156" customWidth="1"/>
    <col min="1033" max="1033" width="7.5703125" style="156" customWidth="1"/>
    <col min="1034" max="1280" width="9.140625" style="156"/>
    <col min="1281" max="1281" width="11.28515625" style="156" customWidth="1"/>
    <col min="1282" max="1282" width="34.5703125" style="156" customWidth="1"/>
    <col min="1283" max="1283" width="9.28515625" style="156" customWidth="1"/>
    <col min="1284" max="1284" width="9.85546875" style="156" customWidth="1"/>
    <col min="1285" max="1285" width="7.7109375" style="156" customWidth="1"/>
    <col min="1286" max="1286" width="10.85546875" style="156" customWidth="1"/>
    <col min="1287" max="1287" width="8.5703125" style="156" customWidth="1"/>
    <col min="1288" max="1288" width="7.7109375" style="156" customWidth="1"/>
    <col min="1289" max="1289" width="7.5703125" style="156" customWidth="1"/>
    <col min="1290" max="1536" width="9.140625" style="156"/>
    <col min="1537" max="1537" width="11.28515625" style="156" customWidth="1"/>
    <col min="1538" max="1538" width="34.5703125" style="156" customWidth="1"/>
    <col min="1539" max="1539" width="9.28515625" style="156" customWidth="1"/>
    <col min="1540" max="1540" width="9.85546875" style="156" customWidth="1"/>
    <col min="1541" max="1541" width="7.7109375" style="156" customWidth="1"/>
    <col min="1542" max="1542" width="10.85546875" style="156" customWidth="1"/>
    <col min="1543" max="1543" width="8.5703125" style="156" customWidth="1"/>
    <col min="1544" max="1544" width="7.7109375" style="156" customWidth="1"/>
    <col min="1545" max="1545" width="7.5703125" style="156" customWidth="1"/>
    <col min="1546" max="1792" width="9.140625" style="156"/>
    <col min="1793" max="1793" width="11.28515625" style="156" customWidth="1"/>
    <col min="1794" max="1794" width="34.5703125" style="156" customWidth="1"/>
    <col min="1795" max="1795" width="9.28515625" style="156" customWidth="1"/>
    <col min="1796" max="1796" width="9.85546875" style="156" customWidth="1"/>
    <col min="1797" max="1797" width="7.7109375" style="156" customWidth="1"/>
    <col min="1798" max="1798" width="10.85546875" style="156" customWidth="1"/>
    <col min="1799" max="1799" width="8.5703125" style="156" customWidth="1"/>
    <col min="1800" max="1800" width="7.7109375" style="156" customWidth="1"/>
    <col min="1801" max="1801" width="7.5703125" style="156" customWidth="1"/>
    <col min="1802" max="2048" width="9.140625" style="156"/>
    <col min="2049" max="2049" width="11.28515625" style="156" customWidth="1"/>
    <col min="2050" max="2050" width="34.5703125" style="156" customWidth="1"/>
    <col min="2051" max="2051" width="9.28515625" style="156" customWidth="1"/>
    <col min="2052" max="2052" width="9.85546875" style="156" customWidth="1"/>
    <col min="2053" max="2053" width="7.7109375" style="156" customWidth="1"/>
    <col min="2054" max="2054" width="10.85546875" style="156" customWidth="1"/>
    <col min="2055" max="2055" width="8.5703125" style="156" customWidth="1"/>
    <col min="2056" max="2056" width="7.7109375" style="156" customWidth="1"/>
    <col min="2057" max="2057" width="7.5703125" style="156" customWidth="1"/>
    <col min="2058" max="2304" width="9.140625" style="156"/>
    <col min="2305" max="2305" width="11.28515625" style="156" customWidth="1"/>
    <col min="2306" max="2306" width="34.5703125" style="156" customWidth="1"/>
    <col min="2307" max="2307" width="9.28515625" style="156" customWidth="1"/>
    <col min="2308" max="2308" width="9.85546875" style="156" customWidth="1"/>
    <col min="2309" max="2309" width="7.7109375" style="156" customWidth="1"/>
    <col min="2310" max="2310" width="10.85546875" style="156" customWidth="1"/>
    <col min="2311" max="2311" width="8.5703125" style="156" customWidth="1"/>
    <col min="2312" max="2312" width="7.7109375" style="156" customWidth="1"/>
    <col min="2313" max="2313" width="7.5703125" style="156" customWidth="1"/>
    <col min="2314" max="2560" width="9.140625" style="156"/>
    <col min="2561" max="2561" width="11.28515625" style="156" customWidth="1"/>
    <col min="2562" max="2562" width="34.5703125" style="156" customWidth="1"/>
    <col min="2563" max="2563" width="9.28515625" style="156" customWidth="1"/>
    <col min="2564" max="2564" width="9.85546875" style="156" customWidth="1"/>
    <col min="2565" max="2565" width="7.7109375" style="156" customWidth="1"/>
    <col min="2566" max="2566" width="10.85546875" style="156" customWidth="1"/>
    <col min="2567" max="2567" width="8.5703125" style="156" customWidth="1"/>
    <col min="2568" max="2568" width="7.7109375" style="156" customWidth="1"/>
    <col min="2569" max="2569" width="7.5703125" style="156" customWidth="1"/>
    <col min="2570" max="2816" width="9.140625" style="156"/>
    <col min="2817" max="2817" width="11.28515625" style="156" customWidth="1"/>
    <col min="2818" max="2818" width="34.5703125" style="156" customWidth="1"/>
    <col min="2819" max="2819" width="9.28515625" style="156" customWidth="1"/>
    <col min="2820" max="2820" width="9.85546875" style="156" customWidth="1"/>
    <col min="2821" max="2821" width="7.7109375" style="156" customWidth="1"/>
    <col min="2822" max="2822" width="10.85546875" style="156" customWidth="1"/>
    <col min="2823" max="2823" width="8.5703125" style="156" customWidth="1"/>
    <col min="2824" max="2824" width="7.7109375" style="156" customWidth="1"/>
    <col min="2825" max="2825" width="7.5703125" style="156" customWidth="1"/>
    <col min="2826" max="3072" width="9.140625" style="156"/>
    <col min="3073" max="3073" width="11.28515625" style="156" customWidth="1"/>
    <col min="3074" max="3074" width="34.5703125" style="156" customWidth="1"/>
    <col min="3075" max="3075" width="9.28515625" style="156" customWidth="1"/>
    <col min="3076" max="3076" width="9.85546875" style="156" customWidth="1"/>
    <col min="3077" max="3077" width="7.7109375" style="156" customWidth="1"/>
    <col min="3078" max="3078" width="10.85546875" style="156" customWidth="1"/>
    <col min="3079" max="3079" width="8.5703125" style="156" customWidth="1"/>
    <col min="3080" max="3080" width="7.7109375" style="156" customWidth="1"/>
    <col min="3081" max="3081" width="7.5703125" style="156" customWidth="1"/>
    <col min="3082" max="3328" width="9.140625" style="156"/>
    <col min="3329" max="3329" width="11.28515625" style="156" customWidth="1"/>
    <col min="3330" max="3330" width="34.5703125" style="156" customWidth="1"/>
    <col min="3331" max="3331" width="9.28515625" style="156" customWidth="1"/>
    <col min="3332" max="3332" width="9.85546875" style="156" customWidth="1"/>
    <col min="3333" max="3333" width="7.7109375" style="156" customWidth="1"/>
    <col min="3334" max="3334" width="10.85546875" style="156" customWidth="1"/>
    <col min="3335" max="3335" width="8.5703125" style="156" customWidth="1"/>
    <col min="3336" max="3336" width="7.7109375" style="156" customWidth="1"/>
    <col min="3337" max="3337" width="7.5703125" style="156" customWidth="1"/>
    <col min="3338" max="3584" width="9.140625" style="156"/>
    <col min="3585" max="3585" width="11.28515625" style="156" customWidth="1"/>
    <col min="3586" max="3586" width="34.5703125" style="156" customWidth="1"/>
    <col min="3587" max="3587" width="9.28515625" style="156" customWidth="1"/>
    <col min="3588" max="3588" width="9.85546875" style="156" customWidth="1"/>
    <col min="3589" max="3589" width="7.7109375" style="156" customWidth="1"/>
    <col min="3590" max="3590" width="10.85546875" style="156" customWidth="1"/>
    <col min="3591" max="3591" width="8.5703125" style="156" customWidth="1"/>
    <col min="3592" max="3592" width="7.7109375" style="156" customWidth="1"/>
    <col min="3593" max="3593" width="7.5703125" style="156" customWidth="1"/>
    <col min="3594" max="3840" width="9.140625" style="156"/>
    <col min="3841" max="3841" width="11.28515625" style="156" customWidth="1"/>
    <col min="3842" max="3842" width="34.5703125" style="156" customWidth="1"/>
    <col min="3843" max="3843" width="9.28515625" style="156" customWidth="1"/>
    <col min="3844" max="3844" width="9.85546875" style="156" customWidth="1"/>
    <col min="3845" max="3845" width="7.7109375" style="156" customWidth="1"/>
    <col min="3846" max="3846" width="10.85546875" style="156" customWidth="1"/>
    <col min="3847" max="3847" width="8.5703125" style="156" customWidth="1"/>
    <col min="3848" max="3848" width="7.7109375" style="156" customWidth="1"/>
    <col min="3849" max="3849" width="7.5703125" style="156" customWidth="1"/>
    <col min="3850" max="4096" width="9.140625" style="156"/>
    <col min="4097" max="4097" width="11.28515625" style="156" customWidth="1"/>
    <col min="4098" max="4098" width="34.5703125" style="156" customWidth="1"/>
    <col min="4099" max="4099" width="9.28515625" style="156" customWidth="1"/>
    <col min="4100" max="4100" width="9.85546875" style="156" customWidth="1"/>
    <col min="4101" max="4101" width="7.7109375" style="156" customWidth="1"/>
    <col min="4102" max="4102" width="10.85546875" style="156" customWidth="1"/>
    <col min="4103" max="4103" width="8.5703125" style="156" customWidth="1"/>
    <col min="4104" max="4104" width="7.7109375" style="156" customWidth="1"/>
    <col min="4105" max="4105" width="7.5703125" style="156" customWidth="1"/>
    <col min="4106" max="4352" width="9.140625" style="156"/>
    <col min="4353" max="4353" width="11.28515625" style="156" customWidth="1"/>
    <col min="4354" max="4354" width="34.5703125" style="156" customWidth="1"/>
    <col min="4355" max="4355" width="9.28515625" style="156" customWidth="1"/>
    <col min="4356" max="4356" width="9.85546875" style="156" customWidth="1"/>
    <col min="4357" max="4357" width="7.7109375" style="156" customWidth="1"/>
    <col min="4358" max="4358" width="10.85546875" style="156" customWidth="1"/>
    <col min="4359" max="4359" width="8.5703125" style="156" customWidth="1"/>
    <col min="4360" max="4360" width="7.7109375" style="156" customWidth="1"/>
    <col min="4361" max="4361" width="7.5703125" style="156" customWidth="1"/>
    <col min="4362" max="4608" width="9.140625" style="156"/>
    <col min="4609" max="4609" width="11.28515625" style="156" customWidth="1"/>
    <col min="4610" max="4610" width="34.5703125" style="156" customWidth="1"/>
    <col min="4611" max="4611" width="9.28515625" style="156" customWidth="1"/>
    <col min="4612" max="4612" width="9.85546875" style="156" customWidth="1"/>
    <col min="4613" max="4613" width="7.7109375" style="156" customWidth="1"/>
    <col min="4614" max="4614" width="10.85546875" style="156" customWidth="1"/>
    <col min="4615" max="4615" width="8.5703125" style="156" customWidth="1"/>
    <col min="4616" max="4616" width="7.7109375" style="156" customWidth="1"/>
    <col min="4617" max="4617" width="7.5703125" style="156" customWidth="1"/>
    <col min="4618" max="4864" width="9.140625" style="156"/>
    <col min="4865" max="4865" width="11.28515625" style="156" customWidth="1"/>
    <col min="4866" max="4866" width="34.5703125" style="156" customWidth="1"/>
    <col min="4867" max="4867" width="9.28515625" style="156" customWidth="1"/>
    <col min="4868" max="4868" width="9.85546875" style="156" customWidth="1"/>
    <col min="4869" max="4869" width="7.7109375" style="156" customWidth="1"/>
    <col min="4870" max="4870" width="10.85546875" style="156" customWidth="1"/>
    <col min="4871" max="4871" width="8.5703125" style="156" customWidth="1"/>
    <col min="4872" max="4872" width="7.7109375" style="156" customWidth="1"/>
    <col min="4873" max="4873" width="7.5703125" style="156" customWidth="1"/>
    <col min="4874" max="5120" width="9.140625" style="156"/>
    <col min="5121" max="5121" width="11.28515625" style="156" customWidth="1"/>
    <col min="5122" max="5122" width="34.5703125" style="156" customWidth="1"/>
    <col min="5123" max="5123" width="9.28515625" style="156" customWidth="1"/>
    <col min="5124" max="5124" width="9.85546875" style="156" customWidth="1"/>
    <col min="5125" max="5125" width="7.7109375" style="156" customWidth="1"/>
    <col min="5126" max="5126" width="10.85546875" style="156" customWidth="1"/>
    <col min="5127" max="5127" width="8.5703125" style="156" customWidth="1"/>
    <col min="5128" max="5128" width="7.7109375" style="156" customWidth="1"/>
    <col min="5129" max="5129" width="7.5703125" style="156" customWidth="1"/>
    <col min="5130" max="5376" width="9.140625" style="156"/>
    <col min="5377" max="5377" width="11.28515625" style="156" customWidth="1"/>
    <col min="5378" max="5378" width="34.5703125" style="156" customWidth="1"/>
    <col min="5379" max="5379" width="9.28515625" style="156" customWidth="1"/>
    <col min="5380" max="5380" width="9.85546875" style="156" customWidth="1"/>
    <col min="5381" max="5381" width="7.7109375" style="156" customWidth="1"/>
    <col min="5382" max="5382" width="10.85546875" style="156" customWidth="1"/>
    <col min="5383" max="5383" width="8.5703125" style="156" customWidth="1"/>
    <col min="5384" max="5384" width="7.7109375" style="156" customWidth="1"/>
    <col min="5385" max="5385" width="7.5703125" style="156" customWidth="1"/>
    <col min="5386" max="5632" width="9.140625" style="156"/>
    <col min="5633" max="5633" width="11.28515625" style="156" customWidth="1"/>
    <col min="5634" max="5634" width="34.5703125" style="156" customWidth="1"/>
    <col min="5635" max="5635" width="9.28515625" style="156" customWidth="1"/>
    <col min="5636" max="5636" width="9.85546875" style="156" customWidth="1"/>
    <col min="5637" max="5637" width="7.7109375" style="156" customWidth="1"/>
    <col min="5638" max="5638" width="10.85546875" style="156" customWidth="1"/>
    <col min="5639" max="5639" width="8.5703125" style="156" customWidth="1"/>
    <col min="5640" max="5640" width="7.7109375" style="156" customWidth="1"/>
    <col min="5641" max="5641" width="7.5703125" style="156" customWidth="1"/>
    <col min="5642" max="5888" width="9.140625" style="156"/>
    <col min="5889" max="5889" width="11.28515625" style="156" customWidth="1"/>
    <col min="5890" max="5890" width="34.5703125" style="156" customWidth="1"/>
    <col min="5891" max="5891" width="9.28515625" style="156" customWidth="1"/>
    <col min="5892" max="5892" width="9.85546875" style="156" customWidth="1"/>
    <col min="5893" max="5893" width="7.7109375" style="156" customWidth="1"/>
    <col min="5894" max="5894" width="10.85546875" style="156" customWidth="1"/>
    <col min="5895" max="5895" width="8.5703125" style="156" customWidth="1"/>
    <col min="5896" max="5896" width="7.7109375" style="156" customWidth="1"/>
    <col min="5897" max="5897" width="7.5703125" style="156" customWidth="1"/>
    <col min="5898" max="6144" width="9.140625" style="156"/>
    <col min="6145" max="6145" width="11.28515625" style="156" customWidth="1"/>
    <col min="6146" max="6146" width="34.5703125" style="156" customWidth="1"/>
    <col min="6147" max="6147" width="9.28515625" style="156" customWidth="1"/>
    <col min="6148" max="6148" width="9.85546875" style="156" customWidth="1"/>
    <col min="6149" max="6149" width="7.7109375" style="156" customWidth="1"/>
    <col min="6150" max="6150" width="10.85546875" style="156" customWidth="1"/>
    <col min="6151" max="6151" width="8.5703125" style="156" customWidth="1"/>
    <col min="6152" max="6152" width="7.7109375" style="156" customWidth="1"/>
    <col min="6153" max="6153" width="7.5703125" style="156" customWidth="1"/>
    <col min="6154" max="6400" width="9.140625" style="156"/>
    <col min="6401" max="6401" width="11.28515625" style="156" customWidth="1"/>
    <col min="6402" max="6402" width="34.5703125" style="156" customWidth="1"/>
    <col min="6403" max="6403" width="9.28515625" style="156" customWidth="1"/>
    <col min="6404" max="6404" width="9.85546875" style="156" customWidth="1"/>
    <col min="6405" max="6405" width="7.7109375" style="156" customWidth="1"/>
    <col min="6406" max="6406" width="10.85546875" style="156" customWidth="1"/>
    <col min="6407" max="6407" width="8.5703125" style="156" customWidth="1"/>
    <col min="6408" max="6408" width="7.7109375" style="156" customWidth="1"/>
    <col min="6409" max="6409" width="7.5703125" style="156" customWidth="1"/>
    <col min="6410" max="6656" width="9.140625" style="156"/>
    <col min="6657" max="6657" width="11.28515625" style="156" customWidth="1"/>
    <col min="6658" max="6658" width="34.5703125" style="156" customWidth="1"/>
    <col min="6659" max="6659" width="9.28515625" style="156" customWidth="1"/>
    <col min="6660" max="6660" width="9.85546875" style="156" customWidth="1"/>
    <col min="6661" max="6661" width="7.7109375" style="156" customWidth="1"/>
    <col min="6662" max="6662" width="10.85546875" style="156" customWidth="1"/>
    <col min="6663" max="6663" width="8.5703125" style="156" customWidth="1"/>
    <col min="6664" max="6664" width="7.7109375" style="156" customWidth="1"/>
    <col min="6665" max="6665" width="7.5703125" style="156" customWidth="1"/>
    <col min="6666" max="6912" width="9.140625" style="156"/>
    <col min="6913" max="6913" width="11.28515625" style="156" customWidth="1"/>
    <col min="6914" max="6914" width="34.5703125" style="156" customWidth="1"/>
    <col min="6915" max="6915" width="9.28515625" style="156" customWidth="1"/>
    <col min="6916" max="6916" width="9.85546875" style="156" customWidth="1"/>
    <col min="6917" max="6917" width="7.7109375" style="156" customWidth="1"/>
    <col min="6918" max="6918" width="10.85546875" style="156" customWidth="1"/>
    <col min="6919" max="6919" width="8.5703125" style="156" customWidth="1"/>
    <col min="6920" max="6920" width="7.7109375" style="156" customWidth="1"/>
    <col min="6921" max="6921" width="7.5703125" style="156" customWidth="1"/>
    <col min="6922" max="7168" width="9.140625" style="156"/>
    <col min="7169" max="7169" width="11.28515625" style="156" customWidth="1"/>
    <col min="7170" max="7170" width="34.5703125" style="156" customWidth="1"/>
    <col min="7171" max="7171" width="9.28515625" style="156" customWidth="1"/>
    <col min="7172" max="7172" width="9.85546875" style="156" customWidth="1"/>
    <col min="7173" max="7173" width="7.7109375" style="156" customWidth="1"/>
    <col min="7174" max="7174" width="10.85546875" style="156" customWidth="1"/>
    <col min="7175" max="7175" width="8.5703125" style="156" customWidth="1"/>
    <col min="7176" max="7176" width="7.7109375" style="156" customWidth="1"/>
    <col min="7177" max="7177" width="7.5703125" style="156" customWidth="1"/>
    <col min="7178" max="7424" width="9.140625" style="156"/>
    <col min="7425" max="7425" width="11.28515625" style="156" customWidth="1"/>
    <col min="7426" max="7426" width="34.5703125" style="156" customWidth="1"/>
    <col min="7427" max="7427" width="9.28515625" style="156" customWidth="1"/>
    <col min="7428" max="7428" width="9.85546875" style="156" customWidth="1"/>
    <col min="7429" max="7429" width="7.7109375" style="156" customWidth="1"/>
    <col min="7430" max="7430" width="10.85546875" style="156" customWidth="1"/>
    <col min="7431" max="7431" width="8.5703125" style="156" customWidth="1"/>
    <col min="7432" max="7432" width="7.7109375" style="156" customWidth="1"/>
    <col min="7433" max="7433" width="7.5703125" style="156" customWidth="1"/>
    <col min="7434" max="7680" width="9.140625" style="156"/>
    <col min="7681" max="7681" width="11.28515625" style="156" customWidth="1"/>
    <col min="7682" max="7682" width="34.5703125" style="156" customWidth="1"/>
    <col min="7683" max="7683" width="9.28515625" style="156" customWidth="1"/>
    <col min="7684" max="7684" width="9.85546875" style="156" customWidth="1"/>
    <col min="7685" max="7685" width="7.7109375" style="156" customWidth="1"/>
    <col min="7686" max="7686" width="10.85546875" style="156" customWidth="1"/>
    <col min="7687" max="7687" width="8.5703125" style="156" customWidth="1"/>
    <col min="7688" max="7688" width="7.7109375" style="156" customWidth="1"/>
    <col min="7689" max="7689" width="7.5703125" style="156" customWidth="1"/>
    <col min="7690" max="7936" width="9.140625" style="156"/>
    <col min="7937" max="7937" width="11.28515625" style="156" customWidth="1"/>
    <col min="7938" max="7938" width="34.5703125" style="156" customWidth="1"/>
    <col min="7939" max="7939" width="9.28515625" style="156" customWidth="1"/>
    <col min="7940" max="7940" width="9.85546875" style="156" customWidth="1"/>
    <col min="7941" max="7941" width="7.7109375" style="156" customWidth="1"/>
    <col min="7942" max="7942" width="10.85546875" style="156" customWidth="1"/>
    <col min="7943" max="7943" width="8.5703125" style="156" customWidth="1"/>
    <col min="7944" max="7944" width="7.7109375" style="156" customWidth="1"/>
    <col min="7945" max="7945" width="7.5703125" style="156" customWidth="1"/>
    <col min="7946" max="8192" width="9.140625" style="156"/>
    <col min="8193" max="8193" width="11.28515625" style="156" customWidth="1"/>
    <col min="8194" max="8194" width="34.5703125" style="156" customWidth="1"/>
    <col min="8195" max="8195" width="9.28515625" style="156" customWidth="1"/>
    <col min="8196" max="8196" width="9.85546875" style="156" customWidth="1"/>
    <col min="8197" max="8197" width="7.7109375" style="156" customWidth="1"/>
    <col min="8198" max="8198" width="10.85546875" style="156" customWidth="1"/>
    <col min="8199" max="8199" width="8.5703125" style="156" customWidth="1"/>
    <col min="8200" max="8200" width="7.7109375" style="156" customWidth="1"/>
    <col min="8201" max="8201" width="7.5703125" style="156" customWidth="1"/>
    <col min="8202" max="8448" width="9.140625" style="156"/>
    <col min="8449" max="8449" width="11.28515625" style="156" customWidth="1"/>
    <col min="8450" max="8450" width="34.5703125" style="156" customWidth="1"/>
    <col min="8451" max="8451" width="9.28515625" style="156" customWidth="1"/>
    <col min="8452" max="8452" width="9.85546875" style="156" customWidth="1"/>
    <col min="8453" max="8453" width="7.7109375" style="156" customWidth="1"/>
    <col min="8454" max="8454" width="10.85546875" style="156" customWidth="1"/>
    <col min="8455" max="8455" width="8.5703125" style="156" customWidth="1"/>
    <col min="8456" max="8456" width="7.7109375" style="156" customWidth="1"/>
    <col min="8457" max="8457" width="7.5703125" style="156" customWidth="1"/>
    <col min="8458" max="8704" width="9.140625" style="156"/>
    <col min="8705" max="8705" width="11.28515625" style="156" customWidth="1"/>
    <col min="8706" max="8706" width="34.5703125" style="156" customWidth="1"/>
    <col min="8707" max="8707" width="9.28515625" style="156" customWidth="1"/>
    <col min="8708" max="8708" width="9.85546875" style="156" customWidth="1"/>
    <col min="8709" max="8709" width="7.7109375" style="156" customWidth="1"/>
    <col min="8710" max="8710" width="10.85546875" style="156" customWidth="1"/>
    <col min="8711" max="8711" width="8.5703125" style="156" customWidth="1"/>
    <col min="8712" max="8712" width="7.7109375" style="156" customWidth="1"/>
    <col min="8713" max="8713" width="7.5703125" style="156" customWidth="1"/>
    <col min="8714" max="8960" width="9.140625" style="156"/>
    <col min="8961" max="8961" width="11.28515625" style="156" customWidth="1"/>
    <col min="8962" max="8962" width="34.5703125" style="156" customWidth="1"/>
    <col min="8963" max="8963" width="9.28515625" style="156" customWidth="1"/>
    <col min="8964" max="8964" width="9.85546875" style="156" customWidth="1"/>
    <col min="8965" max="8965" width="7.7109375" style="156" customWidth="1"/>
    <col min="8966" max="8966" width="10.85546875" style="156" customWidth="1"/>
    <col min="8967" max="8967" width="8.5703125" style="156" customWidth="1"/>
    <col min="8968" max="8968" width="7.7109375" style="156" customWidth="1"/>
    <col min="8969" max="8969" width="7.5703125" style="156" customWidth="1"/>
    <col min="8970" max="9216" width="9.140625" style="156"/>
    <col min="9217" max="9217" width="11.28515625" style="156" customWidth="1"/>
    <col min="9218" max="9218" width="34.5703125" style="156" customWidth="1"/>
    <col min="9219" max="9219" width="9.28515625" style="156" customWidth="1"/>
    <col min="9220" max="9220" width="9.85546875" style="156" customWidth="1"/>
    <col min="9221" max="9221" width="7.7109375" style="156" customWidth="1"/>
    <col min="9222" max="9222" width="10.85546875" style="156" customWidth="1"/>
    <col min="9223" max="9223" width="8.5703125" style="156" customWidth="1"/>
    <col min="9224" max="9224" width="7.7109375" style="156" customWidth="1"/>
    <col min="9225" max="9225" width="7.5703125" style="156" customWidth="1"/>
    <col min="9226" max="9472" width="9.140625" style="156"/>
    <col min="9473" max="9473" width="11.28515625" style="156" customWidth="1"/>
    <col min="9474" max="9474" width="34.5703125" style="156" customWidth="1"/>
    <col min="9475" max="9475" width="9.28515625" style="156" customWidth="1"/>
    <col min="9476" max="9476" width="9.85546875" style="156" customWidth="1"/>
    <col min="9477" max="9477" width="7.7109375" style="156" customWidth="1"/>
    <col min="9478" max="9478" width="10.85546875" style="156" customWidth="1"/>
    <col min="9479" max="9479" width="8.5703125" style="156" customWidth="1"/>
    <col min="9480" max="9480" width="7.7109375" style="156" customWidth="1"/>
    <col min="9481" max="9481" width="7.5703125" style="156" customWidth="1"/>
    <col min="9482" max="9728" width="9.140625" style="156"/>
    <col min="9729" max="9729" width="11.28515625" style="156" customWidth="1"/>
    <col min="9730" max="9730" width="34.5703125" style="156" customWidth="1"/>
    <col min="9731" max="9731" width="9.28515625" style="156" customWidth="1"/>
    <col min="9732" max="9732" width="9.85546875" style="156" customWidth="1"/>
    <col min="9733" max="9733" width="7.7109375" style="156" customWidth="1"/>
    <col min="9734" max="9734" width="10.85546875" style="156" customWidth="1"/>
    <col min="9735" max="9735" width="8.5703125" style="156" customWidth="1"/>
    <col min="9736" max="9736" width="7.7109375" style="156" customWidth="1"/>
    <col min="9737" max="9737" width="7.5703125" style="156" customWidth="1"/>
    <col min="9738" max="9984" width="9.140625" style="156"/>
    <col min="9985" max="9985" width="11.28515625" style="156" customWidth="1"/>
    <col min="9986" max="9986" width="34.5703125" style="156" customWidth="1"/>
    <col min="9987" max="9987" width="9.28515625" style="156" customWidth="1"/>
    <col min="9988" max="9988" width="9.85546875" style="156" customWidth="1"/>
    <col min="9989" max="9989" width="7.7109375" style="156" customWidth="1"/>
    <col min="9990" max="9990" width="10.85546875" style="156" customWidth="1"/>
    <col min="9991" max="9991" width="8.5703125" style="156" customWidth="1"/>
    <col min="9992" max="9992" width="7.7109375" style="156" customWidth="1"/>
    <col min="9993" max="9993" width="7.5703125" style="156" customWidth="1"/>
    <col min="9994" max="10240" width="9.140625" style="156"/>
    <col min="10241" max="10241" width="11.28515625" style="156" customWidth="1"/>
    <col min="10242" max="10242" width="34.5703125" style="156" customWidth="1"/>
    <col min="10243" max="10243" width="9.28515625" style="156" customWidth="1"/>
    <col min="10244" max="10244" width="9.85546875" style="156" customWidth="1"/>
    <col min="10245" max="10245" width="7.7109375" style="156" customWidth="1"/>
    <col min="10246" max="10246" width="10.85546875" style="156" customWidth="1"/>
    <col min="10247" max="10247" width="8.5703125" style="156" customWidth="1"/>
    <col min="10248" max="10248" width="7.7109375" style="156" customWidth="1"/>
    <col min="10249" max="10249" width="7.5703125" style="156" customWidth="1"/>
    <col min="10250" max="10496" width="9.140625" style="156"/>
    <col min="10497" max="10497" width="11.28515625" style="156" customWidth="1"/>
    <col min="10498" max="10498" width="34.5703125" style="156" customWidth="1"/>
    <col min="10499" max="10499" width="9.28515625" style="156" customWidth="1"/>
    <col min="10500" max="10500" width="9.85546875" style="156" customWidth="1"/>
    <col min="10501" max="10501" width="7.7109375" style="156" customWidth="1"/>
    <col min="10502" max="10502" width="10.85546875" style="156" customWidth="1"/>
    <col min="10503" max="10503" width="8.5703125" style="156" customWidth="1"/>
    <col min="10504" max="10504" width="7.7109375" style="156" customWidth="1"/>
    <col min="10505" max="10505" width="7.5703125" style="156" customWidth="1"/>
    <col min="10506" max="10752" width="9.140625" style="156"/>
    <col min="10753" max="10753" width="11.28515625" style="156" customWidth="1"/>
    <col min="10754" max="10754" width="34.5703125" style="156" customWidth="1"/>
    <col min="10755" max="10755" width="9.28515625" style="156" customWidth="1"/>
    <col min="10756" max="10756" width="9.85546875" style="156" customWidth="1"/>
    <col min="10757" max="10757" width="7.7109375" style="156" customWidth="1"/>
    <col min="10758" max="10758" width="10.85546875" style="156" customWidth="1"/>
    <col min="10759" max="10759" width="8.5703125" style="156" customWidth="1"/>
    <col min="10760" max="10760" width="7.7109375" style="156" customWidth="1"/>
    <col min="10761" max="10761" width="7.5703125" style="156" customWidth="1"/>
    <col min="10762" max="11008" width="9.140625" style="156"/>
    <col min="11009" max="11009" width="11.28515625" style="156" customWidth="1"/>
    <col min="11010" max="11010" width="34.5703125" style="156" customWidth="1"/>
    <col min="11011" max="11011" width="9.28515625" style="156" customWidth="1"/>
    <col min="11012" max="11012" width="9.85546875" style="156" customWidth="1"/>
    <col min="11013" max="11013" width="7.7109375" style="156" customWidth="1"/>
    <col min="11014" max="11014" width="10.85546875" style="156" customWidth="1"/>
    <col min="11015" max="11015" width="8.5703125" style="156" customWidth="1"/>
    <col min="11016" max="11016" width="7.7109375" style="156" customWidth="1"/>
    <col min="11017" max="11017" width="7.5703125" style="156" customWidth="1"/>
    <col min="11018" max="11264" width="9.140625" style="156"/>
    <col min="11265" max="11265" width="11.28515625" style="156" customWidth="1"/>
    <col min="11266" max="11266" width="34.5703125" style="156" customWidth="1"/>
    <col min="11267" max="11267" width="9.28515625" style="156" customWidth="1"/>
    <col min="11268" max="11268" width="9.85546875" style="156" customWidth="1"/>
    <col min="11269" max="11269" width="7.7109375" style="156" customWidth="1"/>
    <col min="11270" max="11270" width="10.85546875" style="156" customWidth="1"/>
    <col min="11271" max="11271" width="8.5703125" style="156" customWidth="1"/>
    <col min="11272" max="11272" width="7.7109375" style="156" customWidth="1"/>
    <col min="11273" max="11273" width="7.5703125" style="156" customWidth="1"/>
    <col min="11274" max="11520" width="9.140625" style="156"/>
    <col min="11521" max="11521" width="11.28515625" style="156" customWidth="1"/>
    <col min="11522" max="11522" width="34.5703125" style="156" customWidth="1"/>
    <col min="11523" max="11523" width="9.28515625" style="156" customWidth="1"/>
    <col min="11524" max="11524" width="9.85546875" style="156" customWidth="1"/>
    <col min="11525" max="11525" width="7.7109375" style="156" customWidth="1"/>
    <col min="11526" max="11526" width="10.85546875" style="156" customWidth="1"/>
    <col min="11527" max="11527" width="8.5703125" style="156" customWidth="1"/>
    <col min="11528" max="11528" width="7.7109375" style="156" customWidth="1"/>
    <col min="11529" max="11529" width="7.5703125" style="156" customWidth="1"/>
    <col min="11530" max="11776" width="9.140625" style="156"/>
    <col min="11777" max="11777" width="11.28515625" style="156" customWidth="1"/>
    <col min="11778" max="11778" width="34.5703125" style="156" customWidth="1"/>
    <col min="11779" max="11779" width="9.28515625" style="156" customWidth="1"/>
    <col min="11780" max="11780" width="9.85546875" style="156" customWidth="1"/>
    <col min="11781" max="11781" width="7.7109375" style="156" customWidth="1"/>
    <col min="11782" max="11782" width="10.85546875" style="156" customWidth="1"/>
    <col min="11783" max="11783" width="8.5703125" style="156" customWidth="1"/>
    <col min="11784" max="11784" width="7.7109375" style="156" customWidth="1"/>
    <col min="11785" max="11785" width="7.5703125" style="156" customWidth="1"/>
    <col min="11786" max="12032" width="9.140625" style="156"/>
    <col min="12033" max="12033" width="11.28515625" style="156" customWidth="1"/>
    <col min="12034" max="12034" width="34.5703125" style="156" customWidth="1"/>
    <col min="12035" max="12035" width="9.28515625" style="156" customWidth="1"/>
    <col min="12036" max="12036" width="9.85546875" style="156" customWidth="1"/>
    <col min="12037" max="12037" width="7.7109375" style="156" customWidth="1"/>
    <col min="12038" max="12038" width="10.85546875" style="156" customWidth="1"/>
    <col min="12039" max="12039" width="8.5703125" style="156" customWidth="1"/>
    <col min="12040" max="12040" width="7.7109375" style="156" customWidth="1"/>
    <col min="12041" max="12041" width="7.5703125" style="156" customWidth="1"/>
    <col min="12042" max="12288" width="9.140625" style="156"/>
    <col min="12289" max="12289" width="11.28515625" style="156" customWidth="1"/>
    <col min="12290" max="12290" width="34.5703125" style="156" customWidth="1"/>
    <col min="12291" max="12291" width="9.28515625" style="156" customWidth="1"/>
    <col min="12292" max="12292" width="9.85546875" style="156" customWidth="1"/>
    <col min="12293" max="12293" width="7.7109375" style="156" customWidth="1"/>
    <col min="12294" max="12294" width="10.85546875" style="156" customWidth="1"/>
    <col min="12295" max="12295" width="8.5703125" style="156" customWidth="1"/>
    <col min="12296" max="12296" width="7.7109375" style="156" customWidth="1"/>
    <col min="12297" max="12297" width="7.5703125" style="156" customWidth="1"/>
    <col min="12298" max="12544" width="9.140625" style="156"/>
    <col min="12545" max="12545" width="11.28515625" style="156" customWidth="1"/>
    <col min="12546" max="12546" width="34.5703125" style="156" customWidth="1"/>
    <col min="12547" max="12547" width="9.28515625" style="156" customWidth="1"/>
    <col min="12548" max="12548" width="9.85546875" style="156" customWidth="1"/>
    <col min="12549" max="12549" width="7.7109375" style="156" customWidth="1"/>
    <col min="12550" max="12550" width="10.85546875" style="156" customWidth="1"/>
    <col min="12551" max="12551" width="8.5703125" style="156" customWidth="1"/>
    <col min="12552" max="12552" width="7.7109375" style="156" customWidth="1"/>
    <col min="12553" max="12553" width="7.5703125" style="156" customWidth="1"/>
    <col min="12554" max="12800" width="9.140625" style="156"/>
    <col min="12801" max="12801" width="11.28515625" style="156" customWidth="1"/>
    <col min="12802" max="12802" width="34.5703125" style="156" customWidth="1"/>
    <col min="12803" max="12803" width="9.28515625" style="156" customWidth="1"/>
    <col min="12804" max="12804" width="9.85546875" style="156" customWidth="1"/>
    <col min="12805" max="12805" width="7.7109375" style="156" customWidth="1"/>
    <col min="12806" max="12806" width="10.85546875" style="156" customWidth="1"/>
    <col min="12807" max="12807" width="8.5703125" style="156" customWidth="1"/>
    <col min="12808" max="12808" width="7.7109375" style="156" customWidth="1"/>
    <col min="12809" max="12809" width="7.5703125" style="156" customWidth="1"/>
    <col min="12810" max="13056" width="9.140625" style="156"/>
    <col min="13057" max="13057" width="11.28515625" style="156" customWidth="1"/>
    <col min="13058" max="13058" width="34.5703125" style="156" customWidth="1"/>
    <col min="13059" max="13059" width="9.28515625" style="156" customWidth="1"/>
    <col min="13060" max="13060" width="9.85546875" style="156" customWidth="1"/>
    <col min="13061" max="13061" width="7.7109375" style="156" customWidth="1"/>
    <col min="13062" max="13062" width="10.85546875" style="156" customWidth="1"/>
    <col min="13063" max="13063" width="8.5703125" style="156" customWidth="1"/>
    <col min="13064" max="13064" width="7.7109375" style="156" customWidth="1"/>
    <col min="13065" max="13065" width="7.5703125" style="156" customWidth="1"/>
    <col min="13066" max="13312" width="9.140625" style="156"/>
    <col min="13313" max="13313" width="11.28515625" style="156" customWidth="1"/>
    <col min="13314" max="13314" width="34.5703125" style="156" customWidth="1"/>
    <col min="13315" max="13315" width="9.28515625" style="156" customWidth="1"/>
    <col min="13316" max="13316" width="9.85546875" style="156" customWidth="1"/>
    <col min="13317" max="13317" width="7.7109375" style="156" customWidth="1"/>
    <col min="13318" max="13318" width="10.85546875" style="156" customWidth="1"/>
    <col min="13319" max="13319" width="8.5703125" style="156" customWidth="1"/>
    <col min="13320" max="13320" width="7.7109375" style="156" customWidth="1"/>
    <col min="13321" max="13321" width="7.5703125" style="156" customWidth="1"/>
    <col min="13322" max="13568" width="9.140625" style="156"/>
    <col min="13569" max="13569" width="11.28515625" style="156" customWidth="1"/>
    <col min="13570" max="13570" width="34.5703125" style="156" customWidth="1"/>
    <col min="13571" max="13571" width="9.28515625" style="156" customWidth="1"/>
    <col min="13572" max="13572" width="9.85546875" style="156" customWidth="1"/>
    <col min="13573" max="13573" width="7.7109375" style="156" customWidth="1"/>
    <col min="13574" max="13574" width="10.85546875" style="156" customWidth="1"/>
    <col min="13575" max="13575" width="8.5703125" style="156" customWidth="1"/>
    <col min="13576" max="13576" width="7.7109375" style="156" customWidth="1"/>
    <col min="13577" max="13577" width="7.5703125" style="156" customWidth="1"/>
    <col min="13578" max="13824" width="9.140625" style="156"/>
    <col min="13825" max="13825" width="11.28515625" style="156" customWidth="1"/>
    <col min="13826" max="13826" width="34.5703125" style="156" customWidth="1"/>
    <col min="13827" max="13827" width="9.28515625" style="156" customWidth="1"/>
    <col min="13828" max="13828" width="9.85546875" style="156" customWidth="1"/>
    <col min="13829" max="13829" width="7.7109375" style="156" customWidth="1"/>
    <col min="13830" max="13830" width="10.85546875" style="156" customWidth="1"/>
    <col min="13831" max="13831" width="8.5703125" style="156" customWidth="1"/>
    <col min="13832" max="13832" width="7.7109375" style="156" customWidth="1"/>
    <col min="13833" max="13833" width="7.5703125" style="156" customWidth="1"/>
    <col min="13834" max="14080" width="9.140625" style="156"/>
    <col min="14081" max="14081" width="11.28515625" style="156" customWidth="1"/>
    <col min="14082" max="14082" width="34.5703125" style="156" customWidth="1"/>
    <col min="14083" max="14083" width="9.28515625" style="156" customWidth="1"/>
    <col min="14084" max="14084" width="9.85546875" style="156" customWidth="1"/>
    <col min="14085" max="14085" width="7.7109375" style="156" customWidth="1"/>
    <col min="14086" max="14086" width="10.85546875" style="156" customWidth="1"/>
    <col min="14087" max="14087" width="8.5703125" style="156" customWidth="1"/>
    <col min="14088" max="14088" width="7.7109375" style="156" customWidth="1"/>
    <col min="14089" max="14089" width="7.5703125" style="156" customWidth="1"/>
    <col min="14090" max="14336" width="9.140625" style="156"/>
    <col min="14337" max="14337" width="11.28515625" style="156" customWidth="1"/>
    <col min="14338" max="14338" width="34.5703125" style="156" customWidth="1"/>
    <col min="14339" max="14339" width="9.28515625" style="156" customWidth="1"/>
    <col min="14340" max="14340" width="9.85546875" style="156" customWidth="1"/>
    <col min="14341" max="14341" width="7.7109375" style="156" customWidth="1"/>
    <col min="14342" max="14342" width="10.85546875" style="156" customWidth="1"/>
    <col min="14343" max="14343" width="8.5703125" style="156" customWidth="1"/>
    <col min="14344" max="14344" width="7.7109375" style="156" customWidth="1"/>
    <col min="14345" max="14345" width="7.5703125" style="156" customWidth="1"/>
    <col min="14346" max="14592" width="9.140625" style="156"/>
    <col min="14593" max="14593" width="11.28515625" style="156" customWidth="1"/>
    <col min="14594" max="14594" width="34.5703125" style="156" customWidth="1"/>
    <col min="14595" max="14595" width="9.28515625" style="156" customWidth="1"/>
    <col min="14596" max="14596" width="9.85546875" style="156" customWidth="1"/>
    <col min="14597" max="14597" width="7.7109375" style="156" customWidth="1"/>
    <col min="14598" max="14598" width="10.85546875" style="156" customWidth="1"/>
    <col min="14599" max="14599" width="8.5703125" style="156" customWidth="1"/>
    <col min="14600" max="14600" width="7.7109375" style="156" customWidth="1"/>
    <col min="14601" max="14601" width="7.5703125" style="156" customWidth="1"/>
    <col min="14602" max="14848" width="9.140625" style="156"/>
    <col min="14849" max="14849" width="11.28515625" style="156" customWidth="1"/>
    <col min="14850" max="14850" width="34.5703125" style="156" customWidth="1"/>
    <col min="14851" max="14851" width="9.28515625" style="156" customWidth="1"/>
    <col min="14852" max="14852" width="9.85546875" style="156" customWidth="1"/>
    <col min="14853" max="14853" width="7.7109375" style="156" customWidth="1"/>
    <col min="14854" max="14854" width="10.85546875" style="156" customWidth="1"/>
    <col min="14855" max="14855" width="8.5703125" style="156" customWidth="1"/>
    <col min="14856" max="14856" width="7.7109375" style="156" customWidth="1"/>
    <col min="14857" max="14857" width="7.5703125" style="156" customWidth="1"/>
    <col min="14858" max="15104" width="9.140625" style="156"/>
    <col min="15105" max="15105" width="11.28515625" style="156" customWidth="1"/>
    <col min="15106" max="15106" width="34.5703125" style="156" customWidth="1"/>
    <col min="15107" max="15107" width="9.28515625" style="156" customWidth="1"/>
    <col min="15108" max="15108" width="9.85546875" style="156" customWidth="1"/>
    <col min="15109" max="15109" width="7.7109375" style="156" customWidth="1"/>
    <col min="15110" max="15110" width="10.85546875" style="156" customWidth="1"/>
    <col min="15111" max="15111" width="8.5703125" style="156" customWidth="1"/>
    <col min="15112" max="15112" width="7.7109375" style="156" customWidth="1"/>
    <col min="15113" max="15113" width="7.5703125" style="156" customWidth="1"/>
    <col min="15114" max="15360" width="9.140625" style="156"/>
    <col min="15361" max="15361" width="11.28515625" style="156" customWidth="1"/>
    <col min="15362" max="15362" width="34.5703125" style="156" customWidth="1"/>
    <col min="15363" max="15363" width="9.28515625" style="156" customWidth="1"/>
    <col min="15364" max="15364" width="9.85546875" style="156" customWidth="1"/>
    <col min="15365" max="15365" width="7.7109375" style="156" customWidth="1"/>
    <col min="15366" max="15366" width="10.85546875" style="156" customWidth="1"/>
    <col min="15367" max="15367" width="8.5703125" style="156" customWidth="1"/>
    <col min="15368" max="15368" width="7.7109375" style="156" customWidth="1"/>
    <col min="15369" max="15369" width="7.5703125" style="156" customWidth="1"/>
    <col min="15370" max="15616" width="9.140625" style="156"/>
    <col min="15617" max="15617" width="11.28515625" style="156" customWidth="1"/>
    <col min="15618" max="15618" width="34.5703125" style="156" customWidth="1"/>
    <col min="15619" max="15619" width="9.28515625" style="156" customWidth="1"/>
    <col min="15620" max="15620" width="9.85546875" style="156" customWidth="1"/>
    <col min="15621" max="15621" width="7.7109375" style="156" customWidth="1"/>
    <col min="15622" max="15622" width="10.85546875" style="156" customWidth="1"/>
    <col min="15623" max="15623" width="8.5703125" style="156" customWidth="1"/>
    <col min="15624" max="15624" width="7.7109375" style="156" customWidth="1"/>
    <col min="15625" max="15625" width="7.5703125" style="156" customWidth="1"/>
    <col min="15626" max="15872" width="9.140625" style="156"/>
    <col min="15873" max="15873" width="11.28515625" style="156" customWidth="1"/>
    <col min="15874" max="15874" width="34.5703125" style="156" customWidth="1"/>
    <col min="15875" max="15875" width="9.28515625" style="156" customWidth="1"/>
    <col min="15876" max="15876" width="9.85546875" style="156" customWidth="1"/>
    <col min="15877" max="15877" width="7.7109375" style="156" customWidth="1"/>
    <col min="15878" max="15878" width="10.85546875" style="156" customWidth="1"/>
    <col min="15879" max="15879" width="8.5703125" style="156" customWidth="1"/>
    <col min="15880" max="15880" width="7.7109375" style="156" customWidth="1"/>
    <col min="15881" max="15881" width="7.5703125" style="156" customWidth="1"/>
    <col min="15882" max="16128" width="9.140625" style="156"/>
    <col min="16129" max="16129" width="11.28515625" style="156" customWidth="1"/>
    <col min="16130" max="16130" width="34.5703125" style="156" customWidth="1"/>
    <col min="16131" max="16131" width="9.28515625" style="156" customWidth="1"/>
    <col min="16132" max="16132" width="9.85546875" style="156" customWidth="1"/>
    <col min="16133" max="16133" width="7.7109375" style="156" customWidth="1"/>
    <col min="16134" max="16134" width="10.85546875" style="156" customWidth="1"/>
    <col min="16135" max="16135" width="8.5703125" style="156" customWidth="1"/>
    <col min="16136" max="16136" width="7.7109375" style="156" customWidth="1"/>
    <col min="16137" max="16137" width="7.5703125" style="156" customWidth="1"/>
    <col min="16138" max="16384" width="9.140625" style="156"/>
  </cols>
  <sheetData>
    <row r="2" spans="1:11">
      <c r="F2" s="589" t="s">
        <v>317</v>
      </c>
      <c r="G2" s="589"/>
      <c r="H2" s="589"/>
      <c r="I2" s="589"/>
      <c r="J2" s="157"/>
    </row>
    <row r="3" spans="1:11">
      <c r="A3" s="245"/>
      <c r="F3" s="589" t="s">
        <v>249</v>
      </c>
      <c r="G3" s="589"/>
      <c r="H3" s="589"/>
      <c r="I3" s="589"/>
      <c r="J3" s="157"/>
    </row>
    <row r="4" spans="1:11">
      <c r="F4" s="589" t="s">
        <v>250</v>
      </c>
      <c r="G4" s="589"/>
      <c r="H4" s="589"/>
      <c r="I4" s="589"/>
      <c r="J4" s="157"/>
    </row>
    <row r="5" spans="1:11">
      <c r="F5" s="589" t="s">
        <v>318</v>
      </c>
      <c r="G5" s="589"/>
      <c r="H5" s="589"/>
      <c r="I5" s="589"/>
      <c r="J5" s="157"/>
    </row>
    <row r="6" spans="1:11">
      <c r="A6" s="168"/>
      <c r="B6" s="168"/>
      <c r="C6" s="168"/>
      <c r="D6" s="168"/>
      <c r="F6" s="589" t="s">
        <v>319</v>
      </c>
      <c r="G6" s="589"/>
      <c r="H6" s="589"/>
      <c r="I6" s="589"/>
      <c r="J6" s="157"/>
    </row>
    <row r="7" spans="1:11">
      <c r="A7" s="168"/>
      <c r="B7" s="168"/>
      <c r="C7" s="168"/>
      <c r="D7" s="168"/>
      <c r="F7" s="183"/>
      <c r="G7" s="183"/>
      <c r="H7" s="183"/>
      <c r="I7" s="183"/>
      <c r="J7" s="157"/>
    </row>
    <row r="8" spans="1:11">
      <c r="A8" s="588" t="s">
        <v>320</v>
      </c>
      <c r="B8" s="588"/>
      <c r="C8" s="588"/>
      <c r="D8" s="588"/>
      <c r="E8" s="168"/>
      <c r="F8" s="168"/>
      <c r="G8" s="168"/>
      <c r="H8" s="168"/>
      <c r="I8" s="168"/>
    </row>
    <row r="9" spans="1:11">
      <c r="A9" s="587" t="s">
        <v>253</v>
      </c>
      <c r="B9" s="587"/>
      <c r="C9" s="587"/>
      <c r="D9" s="587"/>
      <c r="E9" s="246"/>
      <c r="F9" s="246"/>
      <c r="G9" s="246"/>
      <c r="H9" s="246"/>
      <c r="I9" s="246"/>
      <c r="J9" s="168"/>
    </row>
    <row r="10" spans="1:11">
      <c r="A10" s="247"/>
      <c r="B10" s="247"/>
      <c r="C10" s="247"/>
      <c r="D10" s="246"/>
      <c r="E10" s="246"/>
      <c r="F10" s="246"/>
      <c r="G10" s="246"/>
      <c r="H10" s="246"/>
      <c r="I10" s="246"/>
    </row>
    <row r="11" spans="1:11">
      <c r="F11" s="591"/>
      <c r="G11" s="591"/>
      <c r="H11" s="591"/>
      <c r="I11" s="591"/>
      <c r="J11" s="157"/>
    </row>
    <row r="13" spans="1:11" ht="15" customHeight="1">
      <c r="A13" s="245" t="s">
        <v>379</v>
      </c>
      <c r="B13" s="245"/>
      <c r="C13" s="245"/>
      <c r="D13" s="245"/>
      <c r="E13" s="245"/>
      <c r="F13" s="245"/>
      <c r="G13" s="245"/>
      <c r="H13" s="245"/>
      <c r="I13" s="245"/>
    </row>
    <row r="14" spans="1:11">
      <c r="B14" s="245"/>
      <c r="C14" s="245"/>
      <c r="D14" s="245"/>
      <c r="E14" s="245"/>
      <c r="F14" s="245"/>
      <c r="G14" s="245"/>
      <c r="H14" s="245"/>
      <c r="I14" s="245"/>
    </row>
    <row r="15" spans="1:11">
      <c r="B15" s="248">
        <v>43844</v>
      </c>
      <c r="C15" s="159"/>
      <c r="D15" s="168"/>
      <c r="E15" s="168"/>
      <c r="F15" s="592" t="s">
        <v>473</v>
      </c>
      <c r="G15" s="592"/>
      <c r="H15" s="592"/>
      <c r="I15" s="592"/>
      <c r="K15" s="249"/>
    </row>
    <row r="16" spans="1:11">
      <c r="B16" s="250" t="s">
        <v>321</v>
      </c>
      <c r="C16" s="251"/>
    </row>
    <row r="18" spans="1:13">
      <c r="A18" s="168"/>
      <c r="B18" s="168"/>
      <c r="C18" s="593" t="s">
        <v>322</v>
      </c>
      <c r="D18" s="593"/>
      <c r="E18" s="593"/>
      <c r="F18" s="252"/>
      <c r="G18" s="594" t="s">
        <v>301</v>
      </c>
      <c r="H18" s="594"/>
      <c r="I18" s="594"/>
    </row>
    <row r="19" spans="1:13" ht="12.75" customHeight="1">
      <c r="A19" s="582" t="s">
        <v>33</v>
      </c>
      <c r="B19" s="595" t="s">
        <v>34</v>
      </c>
      <c r="C19" s="596" t="s">
        <v>323</v>
      </c>
      <c r="D19" s="596" t="s">
        <v>324</v>
      </c>
      <c r="E19" s="596"/>
      <c r="F19" s="596"/>
      <c r="G19" s="596"/>
      <c r="H19" s="596"/>
      <c r="I19" s="596"/>
      <c r="J19" s="168"/>
      <c r="K19" s="168"/>
      <c r="L19" s="168"/>
      <c r="M19" s="168"/>
    </row>
    <row r="20" spans="1:13" ht="12.75" customHeight="1">
      <c r="A20" s="582"/>
      <c r="B20" s="595"/>
      <c r="C20" s="596"/>
      <c r="D20" s="582" t="s">
        <v>325</v>
      </c>
      <c r="E20" s="582" t="s">
        <v>326</v>
      </c>
      <c r="F20" s="582" t="s">
        <v>327</v>
      </c>
      <c r="G20" s="582" t="s">
        <v>328</v>
      </c>
      <c r="H20" s="583" t="s">
        <v>329</v>
      </c>
      <c r="I20" s="582" t="s">
        <v>330</v>
      </c>
      <c r="J20" s="168"/>
      <c r="K20" s="168"/>
      <c r="L20" s="168"/>
      <c r="M20" s="168"/>
    </row>
    <row r="21" spans="1:13">
      <c r="A21" s="582"/>
      <c r="B21" s="595"/>
      <c r="C21" s="596"/>
      <c r="D21" s="582"/>
      <c r="E21" s="582"/>
      <c r="F21" s="582"/>
      <c r="G21" s="582"/>
      <c r="H21" s="584"/>
      <c r="I21" s="586"/>
      <c r="J21" s="168"/>
      <c r="K21" s="168"/>
      <c r="L21" s="168"/>
      <c r="M21" s="168"/>
    </row>
    <row r="22" spans="1:13" ht="24.75" customHeight="1">
      <c r="A22" s="582"/>
      <c r="B22" s="595"/>
      <c r="C22" s="596"/>
      <c r="D22" s="582"/>
      <c r="E22" s="582"/>
      <c r="F22" s="582"/>
      <c r="G22" s="582"/>
      <c r="H22" s="585"/>
      <c r="I22" s="586"/>
      <c r="J22" s="168"/>
      <c r="K22" s="168"/>
      <c r="L22" s="168"/>
      <c r="M22" s="168"/>
    </row>
    <row r="23" spans="1:13" ht="14.1" customHeight="1">
      <c r="A23" s="253" t="s">
        <v>331</v>
      </c>
      <c r="B23" s="254" t="s">
        <v>45</v>
      </c>
      <c r="C23" s="255">
        <f t="shared" ref="C23:C34" si="0">(D23+E23+F23+G23+I23)</f>
        <v>0</v>
      </c>
      <c r="D23" s="253"/>
      <c r="E23" s="253"/>
      <c r="F23" s="253"/>
      <c r="G23" s="253"/>
      <c r="H23" s="253"/>
      <c r="I23" s="253"/>
      <c r="J23" s="168"/>
      <c r="K23" s="168"/>
    </row>
    <row r="24" spans="1:13" ht="14.1" customHeight="1">
      <c r="A24" s="253"/>
      <c r="B24" s="254" t="s">
        <v>332</v>
      </c>
      <c r="C24" s="255">
        <f t="shared" si="0"/>
        <v>0</v>
      </c>
      <c r="D24" s="253"/>
      <c r="E24" s="253"/>
      <c r="F24" s="253"/>
      <c r="G24" s="253"/>
      <c r="H24" s="253"/>
      <c r="I24" s="253"/>
      <c r="J24" s="168"/>
      <c r="K24" s="168"/>
    </row>
    <row r="25" spans="1:13" ht="14.1" customHeight="1">
      <c r="A25" s="253"/>
      <c r="B25" s="254" t="s">
        <v>333</v>
      </c>
      <c r="C25" s="255">
        <f t="shared" si="0"/>
        <v>0</v>
      </c>
      <c r="D25" s="253"/>
      <c r="E25" s="253"/>
      <c r="F25" s="253"/>
      <c r="G25" s="253"/>
      <c r="H25" s="253"/>
      <c r="I25" s="253"/>
      <c r="J25" s="168"/>
      <c r="K25" s="168"/>
    </row>
    <row r="26" spans="1:13" ht="14.1" customHeight="1">
      <c r="A26" s="253" t="s">
        <v>334</v>
      </c>
      <c r="B26" s="254" t="s">
        <v>335</v>
      </c>
      <c r="C26" s="255">
        <f t="shared" si="0"/>
        <v>6.72</v>
      </c>
      <c r="D26" s="253">
        <v>6.72</v>
      </c>
      <c r="E26" s="253"/>
      <c r="F26" s="253"/>
      <c r="G26" s="253"/>
      <c r="H26" s="253"/>
      <c r="I26" s="253"/>
      <c r="J26" s="168"/>
      <c r="K26" s="168"/>
    </row>
    <row r="27" spans="1:13" ht="14.1" customHeight="1">
      <c r="A27" s="253" t="s">
        <v>336</v>
      </c>
      <c r="B27" s="254" t="s">
        <v>337</v>
      </c>
      <c r="C27" s="255">
        <f t="shared" si="0"/>
        <v>2807.02</v>
      </c>
      <c r="D27" s="253"/>
      <c r="E27" s="253"/>
      <c r="F27" s="253"/>
      <c r="G27" s="253">
        <v>2807.02</v>
      </c>
      <c r="H27" s="253"/>
      <c r="I27" s="253"/>
      <c r="J27" s="168"/>
      <c r="K27" s="168"/>
    </row>
    <row r="28" spans="1:13" ht="26.25" customHeight="1">
      <c r="A28" s="256" t="s">
        <v>338</v>
      </c>
      <c r="B28" s="257" t="s">
        <v>339</v>
      </c>
      <c r="C28" s="255">
        <f t="shared" si="0"/>
        <v>0</v>
      </c>
      <c r="D28" s="253"/>
      <c r="E28" s="253"/>
      <c r="F28" s="253"/>
      <c r="G28" s="253"/>
      <c r="H28" s="253"/>
      <c r="I28" s="253"/>
      <c r="J28" s="168"/>
      <c r="K28" s="168"/>
    </row>
    <row r="29" spans="1:13" ht="14.1" customHeight="1">
      <c r="A29" s="253" t="s">
        <v>340</v>
      </c>
      <c r="B29" s="254" t="s">
        <v>341</v>
      </c>
      <c r="C29" s="255">
        <f t="shared" si="0"/>
        <v>106.33</v>
      </c>
      <c r="D29" s="253">
        <v>106.33</v>
      </c>
      <c r="E29" s="253"/>
      <c r="F29" s="253"/>
      <c r="G29" s="253"/>
      <c r="H29" s="253"/>
      <c r="I29" s="253"/>
      <c r="J29" s="168"/>
      <c r="K29" s="168"/>
    </row>
    <row r="30" spans="1:13" ht="14.1" customHeight="1">
      <c r="A30" s="253" t="s">
        <v>342</v>
      </c>
      <c r="B30" s="254" t="s">
        <v>343</v>
      </c>
      <c r="C30" s="255">
        <f t="shared" si="0"/>
        <v>300.75</v>
      </c>
      <c r="D30" s="253">
        <v>300.75</v>
      </c>
      <c r="E30" s="253"/>
      <c r="F30" s="253"/>
      <c r="G30" s="253"/>
      <c r="H30" s="253"/>
      <c r="I30" s="253"/>
      <c r="J30" s="168"/>
      <c r="K30" s="168"/>
    </row>
    <row r="31" spans="1:13" ht="14.1" customHeight="1">
      <c r="A31" s="256" t="s">
        <v>344</v>
      </c>
      <c r="B31" s="254" t="s">
        <v>345</v>
      </c>
      <c r="C31" s="255">
        <f t="shared" si="0"/>
        <v>0</v>
      </c>
      <c r="D31" s="253"/>
      <c r="E31" s="253"/>
      <c r="F31" s="253"/>
      <c r="G31" s="253"/>
      <c r="H31" s="253"/>
      <c r="I31" s="253"/>
      <c r="J31" s="168"/>
      <c r="K31" s="168"/>
    </row>
    <row r="32" spans="1:13" ht="14.1" customHeight="1">
      <c r="A32" s="256" t="s">
        <v>346</v>
      </c>
      <c r="B32" s="254" t="s">
        <v>347</v>
      </c>
      <c r="C32" s="255">
        <f t="shared" si="0"/>
        <v>0</v>
      </c>
      <c r="D32" s="253"/>
      <c r="E32" s="253"/>
      <c r="F32" s="253"/>
      <c r="G32" s="253"/>
      <c r="H32" s="253"/>
      <c r="I32" s="253"/>
      <c r="J32" s="168"/>
      <c r="K32" s="168"/>
    </row>
    <row r="33" spans="1:11" ht="14.1" customHeight="1">
      <c r="A33" s="256" t="s">
        <v>348</v>
      </c>
      <c r="B33" s="254" t="s">
        <v>349</v>
      </c>
      <c r="C33" s="255">
        <f t="shared" si="0"/>
        <v>0</v>
      </c>
      <c r="D33" s="253"/>
      <c r="E33" s="253"/>
      <c r="F33" s="253"/>
      <c r="G33" s="253"/>
      <c r="H33" s="253"/>
      <c r="I33" s="253"/>
      <c r="J33" s="168"/>
      <c r="K33" s="168"/>
    </row>
    <row r="34" spans="1:11" ht="14.1" customHeight="1">
      <c r="A34" s="256" t="s">
        <v>350</v>
      </c>
      <c r="B34" s="254" t="s">
        <v>351</v>
      </c>
      <c r="C34" s="255">
        <f t="shared" si="0"/>
        <v>0</v>
      </c>
      <c r="D34" s="253"/>
      <c r="E34" s="253"/>
      <c r="F34" s="253"/>
      <c r="G34" s="253"/>
      <c r="H34" s="253"/>
      <c r="I34" s="253"/>
      <c r="J34" s="168"/>
      <c r="K34" s="168"/>
    </row>
    <row r="35" spans="1:11" ht="14.1" customHeight="1">
      <c r="A35" s="258" t="s">
        <v>352</v>
      </c>
      <c r="B35" s="258" t="s">
        <v>353</v>
      </c>
      <c r="C35" s="259">
        <f>(D35+E35+F35+G35+I35)</f>
        <v>4676.3100000000004</v>
      </c>
      <c r="D35" s="260">
        <f>(D37+D38+D39+D40)</f>
        <v>4676.3100000000004</v>
      </c>
      <c r="E35" s="260">
        <f>(E37+E38+E39)</f>
        <v>0</v>
      </c>
      <c r="F35" s="260">
        <f>(F37+F38+F39)</f>
        <v>0</v>
      </c>
      <c r="G35" s="260">
        <f>(G37+G38+G39)</f>
        <v>0</v>
      </c>
      <c r="H35" s="260">
        <f>(H37+H38+H39)</f>
        <v>0</v>
      </c>
      <c r="I35" s="260">
        <f>(I37+I38+I39)</f>
        <v>0</v>
      </c>
      <c r="J35" s="168"/>
    </row>
    <row r="36" spans="1:11" ht="14.1" customHeight="1">
      <c r="A36" s="253"/>
      <c r="B36" s="261" t="s">
        <v>332</v>
      </c>
      <c r="C36" s="255"/>
      <c r="D36" s="253"/>
      <c r="E36" s="253"/>
      <c r="F36" s="253"/>
      <c r="G36" s="253"/>
      <c r="H36" s="253"/>
      <c r="I36" s="253"/>
      <c r="J36" s="168"/>
    </row>
    <row r="37" spans="1:11" ht="14.1" customHeight="1">
      <c r="A37" s="261"/>
      <c r="B37" s="261" t="s">
        <v>354</v>
      </c>
      <c r="C37" s="255">
        <f t="shared" ref="C37:C43" si="1">(D37+E37+F37+G37+I37)</f>
        <v>3581.52</v>
      </c>
      <c r="D37" s="253">
        <v>3581.52</v>
      </c>
      <c r="E37" s="253"/>
      <c r="F37" s="253"/>
      <c r="G37" s="253"/>
      <c r="H37" s="253"/>
      <c r="I37" s="253"/>
      <c r="J37" s="168"/>
    </row>
    <row r="38" spans="1:11" ht="14.1" customHeight="1">
      <c r="A38" s="261"/>
      <c r="B38" s="261" t="s">
        <v>355</v>
      </c>
      <c r="C38" s="255">
        <f t="shared" si="1"/>
        <v>870.58</v>
      </c>
      <c r="D38" s="253">
        <v>870.58</v>
      </c>
      <c r="E38" s="253"/>
      <c r="F38" s="253"/>
      <c r="G38" s="253"/>
      <c r="H38" s="253"/>
      <c r="I38" s="253"/>
      <c r="J38" s="168"/>
    </row>
    <row r="39" spans="1:11" ht="14.1" customHeight="1">
      <c r="A39" s="261"/>
      <c r="B39" s="261" t="s">
        <v>356</v>
      </c>
      <c r="C39" s="255">
        <f t="shared" si="1"/>
        <v>224.21</v>
      </c>
      <c r="D39" s="253">
        <v>224.21</v>
      </c>
      <c r="E39" s="253"/>
      <c r="F39" s="253"/>
      <c r="G39" s="253"/>
      <c r="H39" s="253"/>
      <c r="I39" s="253"/>
      <c r="J39" s="168"/>
    </row>
    <row r="40" spans="1:11" ht="14.1" customHeight="1">
      <c r="A40" s="261"/>
      <c r="B40" s="254" t="s">
        <v>357</v>
      </c>
      <c r="C40" s="255">
        <f t="shared" si="1"/>
        <v>0</v>
      </c>
      <c r="D40" s="253"/>
      <c r="E40" s="253"/>
      <c r="F40" s="253"/>
      <c r="G40" s="253"/>
      <c r="H40" s="253"/>
      <c r="I40" s="253"/>
      <c r="J40" s="168"/>
    </row>
    <row r="41" spans="1:11" ht="27.75" customHeight="1">
      <c r="A41" s="254" t="s">
        <v>358</v>
      </c>
      <c r="B41" s="257" t="s">
        <v>359</v>
      </c>
      <c r="C41" s="255">
        <f t="shared" si="1"/>
        <v>0</v>
      </c>
      <c r="D41" s="261"/>
      <c r="E41" s="261"/>
      <c r="F41" s="261"/>
      <c r="G41" s="261"/>
      <c r="H41" s="261"/>
      <c r="I41" s="261"/>
    </row>
    <row r="42" spans="1:11" ht="13.5" customHeight="1">
      <c r="A42" s="254" t="s">
        <v>360</v>
      </c>
      <c r="B42" s="254" t="s">
        <v>361</v>
      </c>
      <c r="C42" s="255">
        <f t="shared" si="1"/>
        <v>0</v>
      </c>
      <c r="D42" s="261"/>
      <c r="E42" s="261"/>
      <c r="F42" s="261"/>
      <c r="G42" s="261"/>
      <c r="H42" s="261"/>
      <c r="I42" s="261"/>
    </row>
    <row r="43" spans="1:11" ht="14.1" customHeight="1">
      <c r="A43" s="262" t="s">
        <v>362</v>
      </c>
      <c r="B43" s="258" t="s">
        <v>363</v>
      </c>
      <c r="C43" s="263">
        <f t="shared" si="1"/>
        <v>371.76</v>
      </c>
      <c r="D43" s="260">
        <f>(D49+D45+D46+D47+D48)</f>
        <v>371.76</v>
      </c>
      <c r="E43" s="260">
        <f>(E49+E50)</f>
        <v>0</v>
      </c>
      <c r="F43" s="260">
        <f>(F45+F50+F46+F47+F48+F49)</f>
        <v>0</v>
      </c>
      <c r="G43" s="260">
        <f>(G49+G45+G46+G47+G48)</f>
        <v>0</v>
      </c>
      <c r="H43" s="260">
        <f>(H49+H50)</f>
        <v>0</v>
      </c>
      <c r="I43" s="260">
        <f>(I49+I50)</f>
        <v>0</v>
      </c>
      <c r="J43" s="168"/>
    </row>
    <row r="44" spans="1:11" ht="14.1" customHeight="1">
      <c r="A44" s="261"/>
      <c r="B44" s="261" t="s">
        <v>332</v>
      </c>
      <c r="C44" s="255"/>
      <c r="D44" s="253"/>
      <c r="E44" s="253"/>
      <c r="F44" s="253"/>
      <c r="G44" s="253"/>
      <c r="H44" s="253"/>
      <c r="I44" s="253"/>
      <c r="J44" s="168"/>
    </row>
    <row r="45" spans="1:11" ht="14.1" customHeight="1">
      <c r="A45" s="261"/>
      <c r="B45" s="254" t="s">
        <v>364</v>
      </c>
      <c r="C45" s="255">
        <f t="shared" ref="C45:C51" si="2">(D45+E45+F45+G45+I45)</f>
        <v>0</v>
      </c>
      <c r="D45" s="253"/>
      <c r="E45" s="253"/>
      <c r="F45" s="253"/>
      <c r="G45" s="253"/>
      <c r="H45" s="253"/>
      <c r="I45" s="253"/>
      <c r="J45" s="168"/>
    </row>
    <row r="46" spans="1:11" ht="14.1" customHeight="1">
      <c r="A46" s="261"/>
      <c r="B46" s="254" t="s">
        <v>365</v>
      </c>
      <c r="C46" s="255">
        <f t="shared" si="2"/>
        <v>0</v>
      </c>
      <c r="D46" s="253"/>
      <c r="E46" s="253"/>
      <c r="F46" s="253"/>
      <c r="G46" s="253"/>
      <c r="H46" s="253"/>
      <c r="I46" s="253"/>
      <c r="J46" s="168"/>
    </row>
    <row r="47" spans="1:11" ht="14.1" customHeight="1">
      <c r="A47" s="261"/>
      <c r="B47" s="254" t="s">
        <v>366</v>
      </c>
      <c r="C47" s="255">
        <f t="shared" si="2"/>
        <v>8.76</v>
      </c>
      <c r="D47" s="253">
        <v>8.76</v>
      </c>
      <c r="E47" s="253"/>
      <c r="F47" s="253"/>
      <c r="G47" s="253"/>
      <c r="H47" s="253"/>
      <c r="I47" s="253"/>
      <c r="J47" s="168"/>
    </row>
    <row r="48" spans="1:11" ht="14.1" customHeight="1">
      <c r="A48" s="261"/>
      <c r="B48" s="254" t="s">
        <v>367</v>
      </c>
      <c r="C48" s="255">
        <f t="shared" si="2"/>
        <v>363</v>
      </c>
      <c r="D48" s="253">
        <v>363</v>
      </c>
      <c r="E48" s="253"/>
      <c r="F48" s="253"/>
      <c r="G48" s="253"/>
      <c r="H48" s="253"/>
      <c r="I48" s="253"/>
      <c r="J48" s="168"/>
    </row>
    <row r="49" spans="1:11" ht="14.1" customHeight="1">
      <c r="A49" s="261"/>
      <c r="B49" s="254" t="s">
        <v>368</v>
      </c>
      <c r="C49" s="255">
        <f t="shared" si="2"/>
        <v>0</v>
      </c>
      <c r="D49" s="253"/>
      <c r="E49" s="253"/>
      <c r="F49" s="253"/>
      <c r="G49" s="253"/>
      <c r="H49" s="253"/>
      <c r="I49" s="253"/>
      <c r="J49" s="168"/>
    </row>
    <row r="50" spans="1:11" ht="14.1" customHeight="1">
      <c r="A50" s="254" t="s">
        <v>369</v>
      </c>
      <c r="B50" s="254" t="s">
        <v>370</v>
      </c>
      <c r="C50" s="255">
        <f t="shared" si="2"/>
        <v>0</v>
      </c>
      <c r="D50" s="253"/>
      <c r="E50" s="253"/>
      <c r="F50" s="253"/>
      <c r="G50" s="253"/>
      <c r="H50" s="253"/>
      <c r="I50" s="253"/>
      <c r="J50" s="168"/>
    </row>
    <row r="51" spans="1:11" ht="14.1" customHeight="1">
      <c r="A51" s="254" t="s">
        <v>371</v>
      </c>
      <c r="B51" s="254" t="s">
        <v>115</v>
      </c>
      <c r="C51" s="255">
        <f t="shared" si="2"/>
        <v>830.8</v>
      </c>
      <c r="D51" s="253">
        <v>830.8</v>
      </c>
      <c r="E51" s="253"/>
      <c r="F51" s="253"/>
      <c r="G51" s="253"/>
      <c r="H51" s="253"/>
      <c r="I51" s="253"/>
      <c r="J51" s="168"/>
    </row>
    <row r="52" spans="1:11" ht="17.25" customHeight="1">
      <c r="A52" s="264" t="s">
        <v>372</v>
      </c>
      <c r="B52" s="261"/>
      <c r="C52" s="265">
        <f>SUM(C23:C51)-C43-C35-C25</f>
        <v>9099.6899999999987</v>
      </c>
      <c r="D52" s="255">
        <f>SUM(D23:D51)-D43-D35-D25</f>
        <v>6292.6699999999992</v>
      </c>
      <c r="E52" s="255">
        <f>SUM(E23:E50)-E43-E35-E25</f>
        <v>0</v>
      </c>
      <c r="F52" s="255">
        <f>SUM(F23:F50)-F43-F35-F25</f>
        <v>0</v>
      </c>
      <c r="G52" s="255">
        <f>SUM(G23:G50)-G43-G35-G25</f>
        <v>2807.02</v>
      </c>
      <c r="H52" s="255">
        <f>SUM(H23:H50)-H43-H35-H25</f>
        <v>0</v>
      </c>
      <c r="I52" s="255">
        <f>SUM(I23:I50)-I43-I35-I25</f>
        <v>0</v>
      </c>
      <c r="J52" s="168"/>
    </row>
    <row r="53" spans="1:11">
      <c r="J53" s="168"/>
    </row>
    <row r="54" spans="1:11">
      <c r="J54" s="168"/>
    </row>
    <row r="55" spans="1:11">
      <c r="C55" s="593" t="s">
        <v>373</v>
      </c>
      <c r="D55" s="593"/>
      <c r="E55" s="593"/>
      <c r="F55" s="594" t="s">
        <v>301</v>
      </c>
      <c r="G55" s="594"/>
      <c r="H55" s="164"/>
      <c r="I55" s="266"/>
      <c r="J55" s="168"/>
    </row>
    <row r="56" spans="1:11" ht="12.75" customHeight="1">
      <c r="A56" s="595" t="s">
        <v>33</v>
      </c>
      <c r="B56" s="595" t="s">
        <v>34</v>
      </c>
      <c r="C56" s="597" t="s">
        <v>323</v>
      </c>
      <c r="D56" s="596" t="s">
        <v>324</v>
      </c>
      <c r="E56" s="596"/>
      <c r="F56" s="596"/>
      <c r="G56" s="596"/>
      <c r="H56" s="164"/>
      <c r="I56" s="251"/>
      <c r="J56" s="168"/>
      <c r="K56" s="267"/>
    </row>
    <row r="57" spans="1:11" ht="12.75" customHeight="1">
      <c r="A57" s="595"/>
      <c r="B57" s="595"/>
      <c r="C57" s="597"/>
      <c r="D57" s="582" t="s">
        <v>374</v>
      </c>
      <c r="E57" s="582" t="s">
        <v>326</v>
      </c>
      <c r="F57" s="582" t="s">
        <v>375</v>
      </c>
      <c r="G57" s="582" t="s">
        <v>376</v>
      </c>
      <c r="H57" s="268"/>
      <c r="I57" s="251"/>
      <c r="J57" s="168"/>
      <c r="K57" s="267"/>
    </row>
    <row r="58" spans="1:11">
      <c r="A58" s="595"/>
      <c r="B58" s="595"/>
      <c r="C58" s="597"/>
      <c r="D58" s="582"/>
      <c r="E58" s="582"/>
      <c r="F58" s="582"/>
      <c r="G58" s="586"/>
      <c r="H58" s="269"/>
      <c r="I58" s="251"/>
      <c r="J58" s="168"/>
      <c r="K58" s="267"/>
    </row>
    <row r="59" spans="1:11" ht="39.75" customHeight="1">
      <c r="A59" s="595"/>
      <c r="B59" s="595"/>
      <c r="C59" s="597"/>
      <c r="D59" s="582"/>
      <c r="E59" s="582"/>
      <c r="F59" s="582"/>
      <c r="G59" s="586"/>
      <c r="H59" s="269"/>
      <c r="I59" s="251"/>
      <c r="J59" s="168"/>
      <c r="K59" s="267"/>
    </row>
    <row r="60" spans="1:11" ht="14.1" hidden="1" customHeight="1">
      <c r="A60" s="261"/>
      <c r="B60" s="261"/>
      <c r="C60" s="255">
        <f>(D60+E60+F60+G60)</f>
        <v>0</v>
      </c>
      <c r="D60" s="253"/>
      <c r="E60" s="253"/>
      <c r="F60" s="253"/>
      <c r="G60" s="253"/>
      <c r="H60" s="270"/>
      <c r="I60" s="270"/>
      <c r="J60" s="168"/>
    </row>
    <row r="61" spans="1:11" ht="14.1" hidden="1" customHeight="1">
      <c r="A61" s="261"/>
      <c r="B61" s="261"/>
      <c r="C61" s="255">
        <f>(D61+E61+F61+G61)</f>
        <v>0</v>
      </c>
      <c r="D61" s="253"/>
      <c r="E61" s="253"/>
      <c r="F61" s="253"/>
      <c r="G61" s="253"/>
      <c r="H61" s="270"/>
      <c r="I61" s="270"/>
      <c r="J61" s="168"/>
    </row>
    <row r="62" spans="1:11" ht="14.1" hidden="1" customHeight="1">
      <c r="A62" s="261"/>
      <c r="B62" s="261"/>
      <c r="C62" s="255">
        <f>(D62+E62+F62+G62)</f>
        <v>0</v>
      </c>
      <c r="D62" s="253"/>
      <c r="E62" s="253"/>
      <c r="F62" s="253"/>
      <c r="G62" s="253"/>
      <c r="H62" s="270"/>
      <c r="I62" s="270"/>
      <c r="J62" s="168"/>
    </row>
    <row r="63" spans="1:11" ht="14.1" hidden="1" customHeight="1">
      <c r="A63" s="261"/>
      <c r="B63" s="261"/>
      <c r="C63" s="255">
        <f>(D63+E63+F63+G63)</f>
        <v>0</v>
      </c>
      <c r="D63" s="253"/>
      <c r="E63" s="253"/>
      <c r="F63" s="253"/>
      <c r="G63" s="253"/>
      <c r="H63" s="270"/>
      <c r="I63" s="270"/>
      <c r="J63" s="168"/>
    </row>
    <row r="64" spans="1:11" ht="17.25" customHeight="1">
      <c r="A64" s="264" t="s">
        <v>372</v>
      </c>
      <c r="B64" s="261"/>
      <c r="C64" s="255">
        <f>(D64+E64+F64+G64)</f>
        <v>0</v>
      </c>
      <c r="D64" s="255">
        <f>(D60+D61+D62+D63)</f>
        <v>0</v>
      </c>
      <c r="E64" s="255">
        <f>(E60+E61+E62+E63)</f>
        <v>0</v>
      </c>
      <c r="F64" s="255">
        <f>(F60+F61+F62+F63)</f>
        <v>0</v>
      </c>
      <c r="G64" s="255">
        <f>(G60+G61+G62+G63)</f>
        <v>0</v>
      </c>
      <c r="H64" s="270"/>
      <c r="I64" s="270"/>
      <c r="J64" s="168"/>
    </row>
    <row r="65" spans="1:10">
      <c r="A65" s="168"/>
      <c r="H65" s="168"/>
      <c r="I65" s="168"/>
      <c r="J65" s="168"/>
    </row>
    <row r="66" spans="1:10">
      <c r="A66" s="168"/>
      <c r="J66" s="168"/>
    </row>
    <row r="67" spans="1:10">
      <c r="A67" s="156" t="s">
        <v>284</v>
      </c>
      <c r="B67" s="168"/>
      <c r="C67" s="588"/>
      <c r="D67" s="588"/>
      <c r="E67" s="168"/>
      <c r="F67" s="590" t="s">
        <v>233</v>
      </c>
      <c r="G67" s="588"/>
      <c r="H67" s="588"/>
      <c r="I67" s="588"/>
      <c r="J67" s="168"/>
    </row>
    <row r="68" spans="1:10">
      <c r="C68" s="587" t="s">
        <v>377</v>
      </c>
      <c r="D68" s="587"/>
      <c r="E68" s="599" t="s">
        <v>378</v>
      </c>
      <c r="F68" s="599"/>
      <c r="G68" s="599"/>
      <c r="H68" s="599"/>
      <c r="I68" s="599"/>
      <c r="J68" s="168"/>
    </row>
    <row r="69" spans="1:10">
      <c r="C69" s="246"/>
      <c r="D69" s="246"/>
      <c r="E69" s="246"/>
      <c r="F69" s="246"/>
      <c r="G69" s="246"/>
      <c r="H69" s="246"/>
      <c r="I69" s="246"/>
      <c r="J69" s="168"/>
    </row>
    <row r="70" spans="1:10">
      <c r="A70" s="589" t="s">
        <v>285</v>
      </c>
      <c r="B70" s="589"/>
      <c r="C70" s="588"/>
      <c r="D70" s="588"/>
      <c r="E70" s="168"/>
      <c r="F70" s="590" t="s">
        <v>238</v>
      </c>
      <c r="G70" s="588"/>
      <c r="H70" s="588"/>
      <c r="I70" s="588"/>
      <c r="J70" s="168"/>
    </row>
    <row r="71" spans="1:10">
      <c r="B71" s="168"/>
      <c r="C71" s="587" t="s">
        <v>377</v>
      </c>
      <c r="D71" s="587"/>
      <c r="E71" s="599" t="s">
        <v>378</v>
      </c>
      <c r="F71" s="599"/>
      <c r="G71" s="599"/>
      <c r="H71" s="599"/>
      <c r="I71" s="599"/>
    </row>
    <row r="72" spans="1:10">
      <c r="B72" s="168"/>
      <c r="C72" s="246"/>
      <c r="D72" s="246"/>
      <c r="E72" s="246"/>
      <c r="F72" s="246"/>
      <c r="G72" s="598"/>
      <c r="H72" s="598"/>
      <c r="I72" s="598"/>
    </row>
  </sheetData>
  <mergeCells count="41">
    <mergeCell ref="G72:I72"/>
    <mergeCell ref="C67:D67"/>
    <mergeCell ref="F67:I67"/>
    <mergeCell ref="C68:D68"/>
    <mergeCell ref="E68:I68"/>
    <mergeCell ref="C71:D71"/>
    <mergeCell ref="E71:I71"/>
    <mergeCell ref="A56:A59"/>
    <mergeCell ref="B56:B59"/>
    <mergeCell ref="C56:C59"/>
    <mergeCell ref="D56:G56"/>
    <mergeCell ref="D57:D59"/>
    <mergeCell ref="E57:E59"/>
    <mergeCell ref="F57:F59"/>
    <mergeCell ref="G57:G59"/>
    <mergeCell ref="A70:B70"/>
    <mergeCell ref="C70:D70"/>
    <mergeCell ref="F70:I70"/>
    <mergeCell ref="F11:I11"/>
    <mergeCell ref="F15:I15"/>
    <mergeCell ref="C18:E18"/>
    <mergeCell ref="G18:I18"/>
    <mergeCell ref="A19:A22"/>
    <mergeCell ref="B19:B22"/>
    <mergeCell ref="C19:C22"/>
    <mergeCell ref="C55:E55"/>
    <mergeCell ref="F55:G55"/>
    <mergeCell ref="D19:I19"/>
    <mergeCell ref="D20:D22"/>
    <mergeCell ref="E20:E22"/>
    <mergeCell ref="F20:F22"/>
    <mergeCell ref="F2:I2"/>
    <mergeCell ref="F3:I3"/>
    <mergeCell ref="F4:I4"/>
    <mergeCell ref="F5:I5"/>
    <mergeCell ref="F6:I6"/>
    <mergeCell ref="G20:G22"/>
    <mergeCell ref="H20:H22"/>
    <mergeCell ref="I20:I22"/>
    <mergeCell ref="A9:D9"/>
    <mergeCell ref="A8:D8"/>
  </mergeCells>
  <pageMargins left="0.31496062992125984" right="0.11811023622047245" top="0.15748031496062992" bottom="0.15748031496062992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2" workbookViewId="0">
      <selection activeCell="R25" sqref="R25"/>
    </sheetView>
  </sheetViews>
  <sheetFormatPr defaultRowHeight="12.75"/>
  <cols>
    <col min="1" max="4" width="9.140625" style="156"/>
    <col min="5" max="5" width="11.7109375" style="156" customWidth="1"/>
    <col min="6" max="6" width="4.28515625" style="156" customWidth="1"/>
    <col min="7" max="8" width="9.140625" style="156"/>
    <col min="9" max="9" width="6.5703125" style="156" customWidth="1"/>
    <col min="10" max="10" width="9.140625" style="156"/>
    <col min="11" max="11" width="5.28515625" style="156" customWidth="1"/>
    <col min="12" max="12" width="7.140625" style="156" customWidth="1"/>
    <col min="13" max="13" width="7.5703125" style="156" customWidth="1"/>
    <col min="14" max="14" width="17.85546875" style="156" customWidth="1"/>
    <col min="15" max="260" width="9.140625" style="156"/>
    <col min="261" max="261" width="11.7109375" style="156" customWidth="1"/>
    <col min="262" max="262" width="4.28515625" style="156" customWidth="1"/>
    <col min="263" max="264" width="9.140625" style="156"/>
    <col min="265" max="265" width="6.5703125" style="156" customWidth="1"/>
    <col min="266" max="266" width="9.140625" style="156"/>
    <col min="267" max="267" width="5.28515625" style="156" customWidth="1"/>
    <col min="268" max="268" width="7.140625" style="156" customWidth="1"/>
    <col min="269" max="269" width="7.5703125" style="156" customWidth="1"/>
    <col min="270" max="270" width="17.85546875" style="156" customWidth="1"/>
    <col min="271" max="516" width="9.140625" style="156"/>
    <col min="517" max="517" width="11.7109375" style="156" customWidth="1"/>
    <col min="518" max="518" width="4.28515625" style="156" customWidth="1"/>
    <col min="519" max="520" width="9.140625" style="156"/>
    <col min="521" max="521" width="6.5703125" style="156" customWidth="1"/>
    <col min="522" max="522" width="9.140625" style="156"/>
    <col min="523" max="523" width="5.28515625" style="156" customWidth="1"/>
    <col min="524" max="524" width="7.140625" style="156" customWidth="1"/>
    <col min="525" max="525" width="7.5703125" style="156" customWidth="1"/>
    <col min="526" max="526" width="17.85546875" style="156" customWidth="1"/>
    <col min="527" max="772" width="9.140625" style="156"/>
    <col min="773" max="773" width="11.7109375" style="156" customWidth="1"/>
    <col min="774" max="774" width="4.28515625" style="156" customWidth="1"/>
    <col min="775" max="776" width="9.140625" style="156"/>
    <col min="777" max="777" width="6.5703125" style="156" customWidth="1"/>
    <col min="778" max="778" width="9.140625" style="156"/>
    <col min="779" max="779" width="5.28515625" style="156" customWidth="1"/>
    <col min="780" max="780" width="7.140625" style="156" customWidth="1"/>
    <col min="781" max="781" width="7.5703125" style="156" customWidth="1"/>
    <col min="782" max="782" width="17.85546875" style="156" customWidth="1"/>
    <col min="783" max="1028" width="9.140625" style="156"/>
    <col min="1029" max="1029" width="11.7109375" style="156" customWidth="1"/>
    <col min="1030" max="1030" width="4.28515625" style="156" customWidth="1"/>
    <col min="1031" max="1032" width="9.140625" style="156"/>
    <col min="1033" max="1033" width="6.5703125" style="156" customWidth="1"/>
    <col min="1034" max="1034" width="9.140625" style="156"/>
    <col min="1035" max="1035" width="5.28515625" style="156" customWidth="1"/>
    <col min="1036" max="1036" width="7.140625" style="156" customWidth="1"/>
    <col min="1037" max="1037" width="7.5703125" style="156" customWidth="1"/>
    <col min="1038" max="1038" width="17.85546875" style="156" customWidth="1"/>
    <col min="1039" max="1284" width="9.140625" style="156"/>
    <col min="1285" max="1285" width="11.7109375" style="156" customWidth="1"/>
    <col min="1286" max="1286" width="4.28515625" style="156" customWidth="1"/>
    <col min="1287" max="1288" width="9.140625" style="156"/>
    <col min="1289" max="1289" width="6.5703125" style="156" customWidth="1"/>
    <col min="1290" max="1290" width="9.140625" style="156"/>
    <col min="1291" max="1291" width="5.28515625" style="156" customWidth="1"/>
    <col min="1292" max="1292" width="7.140625" style="156" customWidth="1"/>
    <col min="1293" max="1293" width="7.5703125" style="156" customWidth="1"/>
    <col min="1294" max="1294" width="17.85546875" style="156" customWidth="1"/>
    <col min="1295" max="1540" width="9.140625" style="156"/>
    <col min="1541" max="1541" width="11.7109375" style="156" customWidth="1"/>
    <col min="1542" max="1542" width="4.28515625" style="156" customWidth="1"/>
    <col min="1543" max="1544" width="9.140625" style="156"/>
    <col min="1545" max="1545" width="6.5703125" style="156" customWidth="1"/>
    <col min="1546" max="1546" width="9.140625" style="156"/>
    <col min="1547" max="1547" width="5.28515625" style="156" customWidth="1"/>
    <col min="1548" max="1548" width="7.140625" style="156" customWidth="1"/>
    <col min="1549" max="1549" width="7.5703125" style="156" customWidth="1"/>
    <col min="1550" max="1550" width="17.85546875" style="156" customWidth="1"/>
    <col min="1551" max="1796" width="9.140625" style="156"/>
    <col min="1797" max="1797" width="11.7109375" style="156" customWidth="1"/>
    <col min="1798" max="1798" width="4.28515625" style="156" customWidth="1"/>
    <col min="1799" max="1800" width="9.140625" style="156"/>
    <col min="1801" max="1801" width="6.5703125" style="156" customWidth="1"/>
    <col min="1802" max="1802" width="9.140625" style="156"/>
    <col min="1803" max="1803" width="5.28515625" style="156" customWidth="1"/>
    <col min="1804" max="1804" width="7.140625" style="156" customWidth="1"/>
    <col min="1805" max="1805" width="7.5703125" style="156" customWidth="1"/>
    <col min="1806" max="1806" width="17.85546875" style="156" customWidth="1"/>
    <col min="1807" max="2052" width="9.140625" style="156"/>
    <col min="2053" max="2053" width="11.7109375" style="156" customWidth="1"/>
    <col min="2054" max="2054" width="4.28515625" style="156" customWidth="1"/>
    <col min="2055" max="2056" width="9.140625" style="156"/>
    <col min="2057" max="2057" width="6.5703125" style="156" customWidth="1"/>
    <col min="2058" max="2058" width="9.140625" style="156"/>
    <col min="2059" max="2059" width="5.28515625" style="156" customWidth="1"/>
    <col min="2060" max="2060" width="7.140625" style="156" customWidth="1"/>
    <col min="2061" max="2061" width="7.5703125" style="156" customWidth="1"/>
    <col min="2062" max="2062" width="17.85546875" style="156" customWidth="1"/>
    <col min="2063" max="2308" width="9.140625" style="156"/>
    <col min="2309" max="2309" width="11.7109375" style="156" customWidth="1"/>
    <col min="2310" max="2310" width="4.28515625" style="156" customWidth="1"/>
    <col min="2311" max="2312" width="9.140625" style="156"/>
    <col min="2313" max="2313" width="6.5703125" style="156" customWidth="1"/>
    <col min="2314" max="2314" width="9.140625" style="156"/>
    <col min="2315" max="2315" width="5.28515625" style="156" customWidth="1"/>
    <col min="2316" max="2316" width="7.140625" style="156" customWidth="1"/>
    <col min="2317" max="2317" width="7.5703125" style="156" customWidth="1"/>
    <col min="2318" max="2318" width="17.85546875" style="156" customWidth="1"/>
    <col min="2319" max="2564" width="9.140625" style="156"/>
    <col min="2565" max="2565" width="11.7109375" style="156" customWidth="1"/>
    <col min="2566" max="2566" width="4.28515625" style="156" customWidth="1"/>
    <col min="2567" max="2568" width="9.140625" style="156"/>
    <col min="2569" max="2569" width="6.5703125" style="156" customWidth="1"/>
    <col min="2570" max="2570" width="9.140625" style="156"/>
    <col min="2571" max="2571" width="5.28515625" style="156" customWidth="1"/>
    <col min="2572" max="2572" width="7.140625" style="156" customWidth="1"/>
    <col min="2573" max="2573" width="7.5703125" style="156" customWidth="1"/>
    <col min="2574" max="2574" width="17.85546875" style="156" customWidth="1"/>
    <col min="2575" max="2820" width="9.140625" style="156"/>
    <col min="2821" max="2821" width="11.7109375" style="156" customWidth="1"/>
    <col min="2822" max="2822" width="4.28515625" style="156" customWidth="1"/>
    <col min="2823" max="2824" width="9.140625" style="156"/>
    <col min="2825" max="2825" width="6.5703125" style="156" customWidth="1"/>
    <col min="2826" max="2826" width="9.140625" style="156"/>
    <col min="2827" max="2827" width="5.28515625" style="156" customWidth="1"/>
    <col min="2828" max="2828" width="7.140625" style="156" customWidth="1"/>
    <col min="2829" max="2829" width="7.5703125" style="156" customWidth="1"/>
    <col min="2830" max="2830" width="17.85546875" style="156" customWidth="1"/>
    <col min="2831" max="3076" width="9.140625" style="156"/>
    <col min="3077" max="3077" width="11.7109375" style="156" customWidth="1"/>
    <col min="3078" max="3078" width="4.28515625" style="156" customWidth="1"/>
    <col min="3079" max="3080" width="9.140625" style="156"/>
    <col min="3081" max="3081" width="6.5703125" style="156" customWidth="1"/>
    <col min="3082" max="3082" width="9.140625" style="156"/>
    <col min="3083" max="3083" width="5.28515625" style="156" customWidth="1"/>
    <col min="3084" max="3084" width="7.140625" style="156" customWidth="1"/>
    <col min="3085" max="3085" width="7.5703125" style="156" customWidth="1"/>
    <col min="3086" max="3086" width="17.85546875" style="156" customWidth="1"/>
    <col min="3087" max="3332" width="9.140625" style="156"/>
    <col min="3333" max="3333" width="11.7109375" style="156" customWidth="1"/>
    <col min="3334" max="3334" width="4.28515625" style="156" customWidth="1"/>
    <col min="3335" max="3336" width="9.140625" style="156"/>
    <col min="3337" max="3337" width="6.5703125" style="156" customWidth="1"/>
    <col min="3338" max="3338" width="9.140625" style="156"/>
    <col min="3339" max="3339" width="5.28515625" style="156" customWidth="1"/>
    <col min="3340" max="3340" width="7.140625" style="156" customWidth="1"/>
    <col min="3341" max="3341" width="7.5703125" style="156" customWidth="1"/>
    <col min="3342" max="3342" width="17.85546875" style="156" customWidth="1"/>
    <col min="3343" max="3588" width="9.140625" style="156"/>
    <col min="3589" max="3589" width="11.7109375" style="156" customWidth="1"/>
    <col min="3590" max="3590" width="4.28515625" style="156" customWidth="1"/>
    <col min="3591" max="3592" width="9.140625" style="156"/>
    <col min="3593" max="3593" width="6.5703125" style="156" customWidth="1"/>
    <col min="3594" max="3594" width="9.140625" style="156"/>
    <col min="3595" max="3595" width="5.28515625" style="156" customWidth="1"/>
    <col min="3596" max="3596" width="7.140625" style="156" customWidth="1"/>
    <col min="3597" max="3597" width="7.5703125" style="156" customWidth="1"/>
    <col min="3598" max="3598" width="17.85546875" style="156" customWidth="1"/>
    <col min="3599" max="3844" width="9.140625" style="156"/>
    <col min="3845" max="3845" width="11.7109375" style="156" customWidth="1"/>
    <col min="3846" max="3846" width="4.28515625" style="156" customWidth="1"/>
    <col min="3847" max="3848" width="9.140625" style="156"/>
    <col min="3849" max="3849" width="6.5703125" style="156" customWidth="1"/>
    <col min="3850" max="3850" width="9.140625" style="156"/>
    <col min="3851" max="3851" width="5.28515625" style="156" customWidth="1"/>
    <col min="3852" max="3852" width="7.140625" style="156" customWidth="1"/>
    <col min="3853" max="3853" width="7.5703125" style="156" customWidth="1"/>
    <col min="3854" max="3854" width="17.85546875" style="156" customWidth="1"/>
    <col min="3855" max="4100" width="9.140625" style="156"/>
    <col min="4101" max="4101" width="11.7109375" style="156" customWidth="1"/>
    <col min="4102" max="4102" width="4.28515625" style="156" customWidth="1"/>
    <col min="4103" max="4104" width="9.140625" style="156"/>
    <col min="4105" max="4105" width="6.5703125" style="156" customWidth="1"/>
    <col min="4106" max="4106" width="9.140625" style="156"/>
    <col min="4107" max="4107" width="5.28515625" style="156" customWidth="1"/>
    <col min="4108" max="4108" width="7.140625" style="156" customWidth="1"/>
    <col min="4109" max="4109" width="7.5703125" style="156" customWidth="1"/>
    <col min="4110" max="4110" width="17.85546875" style="156" customWidth="1"/>
    <col min="4111" max="4356" width="9.140625" style="156"/>
    <col min="4357" max="4357" width="11.7109375" style="156" customWidth="1"/>
    <col min="4358" max="4358" width="4.28515625" style="156" customWidth="1"/>
    <col min="4359" max="4360" width="9.140625" style="156"/>
    <col min="4361" max="4361" width="6.5703125" style="156" customWidth="1"/>
    <col min="4362" max="4362" width="9.140625" style="156"/>
    <col min="4363" max="4363" width="5.28515625" style="156" customWidth="1"/>
    <col min="4364" max="4364" width="7.140625" style="156" customWidth="1"/>
    <col min="4365" max="4365" width="7.5703125" style="156" customWidth="1"/>
    <col min="4366" max="4366" width="17.85546875" style="156" customWidth="1"/>
    <col min="4367" max="4612" width="9.140625" style="156"/>
    <col min="4613" max="4613" width="11.7109375" style="156" customWidth="1"/>
    <col min="4614" max="4614" width="4.28515625" style="156" customWidth="1"/>
    <col min="4615" max="4616" width="9.140625" style="156"/>
    <col min="4617" max="4617" width="6.5703125" style="156" customWidth="1"/>
    <col min="4618" max="4618" width="9.140625" style="156"/>
    <col min="4619" max="4619" width="5.28515625" style="156" customWidth="1"/>
    <col min="4620" max="4620" width="7.140625" style="156" customWidth="1"/>
    <col min="4621" max="4621" width="7.5703125" style="156" customWidth="1"/>
    <col min="4622" max="4622" width="17.85546875" style="156" customWidth="1"/>
    <col min="4623" max="4868" width="9.140625" style="156"/>
    <col min="4869" max="4869" width="11.7109375" style="156" customWidth="1"/>
    <col min="4870" max="4870" width="4.28515625" style="156" customWidth="1"/>
    <col min="4871" max="4872" width="9.140625" style="156"/>
    <col min="4873" max="4873" width="6.5703125" style="156" customWidth="1"/>
    <col min="4874" max="4874" width="9.140625" style="156"/>
    <col min="4875" max="4875" width="5.28515625" style="156" customWidth="1"/>
    <col min="4876" max="4876" width="7.140625" style="156" customWidth="1"/>
    <col min="4877" max="4877" width="7.5703125" style="156" customWidth="1"/>
    <col min="4878" max="4878" width="17.85546875" style="156" customWidth="1"/>
    <col min="4879" max="5124" width="9.140625" style="156"/>
    <col min="5125" max="5125" width="11.7109375" style="156" customWidth="1"/>
    <col min="5126" max="5126" width="4.28515625" style="156" customWidth="1"/>
    <col min="5127" max="5128" width="9.140625" style="156"/>
    <col min="5129" max="5129" width="6.5703125" style="156" customWidth="1"/>
    <col min="5130" max="5130" width="9.140625" style="156"/>
    <col min="5131" max="5131" width="5.28515625" style="156" customWidth="1"/>
    <col min="5132" max="5132" width="7.140625" style="156" customWidth="1"/>
    <col min="5133" max="5133" width="7.5703125" style="156" customWidth="1"/>
    <col min="5134" max="5134" width="17.85546875" style="156" customWidth="1"/>
    <col min="5135" max="5380" width="9.140625" style="156"/>
    <col min="5381" max="5381" width="11.7109375" style="156" customWidth="1"/>
    <col min="5382" max="5382" width="4.28515625" style="156" customWidth="1"/>
    <col min="5383" max="5384" width="9.140625" style="156"/>
    <col min="5385" max="5385" width="6.5703125" style="156" customWidth="1"/>
    <col min="5386" max="5386" width="9.140625" style="156"/>
    <col min="5387" max="5387" width="5.28515625" style="156" customWidth="1"/>
    <col min="5388" max="5388" width="7.140625" style="156" customWidth="1"/>
    <col min="5389" max="5389" width="7.5703125" style="156" customWidth="1"/>
    <col min="5390" max="5390" width="17.85546875" style="156" customWidth="1"/>
    <col min="5391" max="5636" width="9.140625" style="156"/>
    <col min="5637" max="5637" width="11.7109375" style="156" customWidth="1"/>
    <col min="5638" max="5638" width="4.28515625" style="156" customWidth="1"/>
    <col min="5639" max="5640" width="9.140625" style="156"/>
    <col min="5641" max="5641" width="6.5703125" style="156" customWidth="1"/>
    <col min="5642" max="5642" width="9.140625" style="156"/>
    <col min="5643" max="5643" width="5.28515625" style="156" customWidth="1"/>
    <col min="5644" max="5644" width="7.140625" style="156" customWidth="1"/>
    <col min="5645" max="5645" width="7.5703125" style="156" customWidth="1"/>
    <col min="5646" max="5646" width="17.85546875" style="156" customWidth="1"/>
    <col min="5647" max="5892" width="9.140625" style="156"/>
    <col min="5893" max="5893" width="11.7109375" style="156" customWidth="1"/>
    <col min="5894" max="5894" width="4.28515625" style="156" customWidth="1"/>
    <col min="5895" max="5896" width="9.140625" style="156"/>
    <col min="5897" max="5897" width="6.5703125" style="156" customWidth="1"/>
    <col min="5898" max="5898" width="9.140625" style="156"/>
    <col min="5899" max="5899" width="5.28515625" style="156" customWidth="1"/>
    <col min="5900" max="5900" width="7.140625" style="156" customWidth="1"/>
    <col min="5901" max="5901" width="7.5703125" style="156" customWidth="1"/>
    <col min="5902" max="5902" width="17.85546875" style="156" customWidth="1"/>
    <col min="5903" max="6148" width="9.140625" style="156"/>
    <col min="6149" max="6149" width="11.7109375" style="156" customWidth="1"/>
    <col min="6150" max="6150" width="4.28515625" style="156" customWidth="1"/>
    <col min="6151" max="6152" width="9.140625" style="156"/>
    <col min="6153" max="6153" width="6.5703125" style="156" customWidth="1"/>
    <col min="6154" max="6154" width="9.140625" style="156"/>
    <col min="6155" max="6155" width="5.28515625" style="156" customWidth="1"/>
    <col min="6156" max="6156" width="7.140625" style="156" customWidth="1"/>
    <col min="6157" max="6157" width="7.5703125" style="156" customWidth="1"/>
    <col min="6158" max="6158" width="17.85546875" style="156" customWidth="1"/>
    <col min="6159" max="6404" width="9.140625" style="156"/>
    <col min="6405" max="6405" width="11.7109375" style="156" customWidth="1"/>
    <col min="6406" max="6406" width="4.28515625" style="156" customWidth="1"/>
    <col min="6407" max="6408" width="9.140625" style="156"/>
    <col min="6409" max="6409" width="6.5703125" style="156" customWidth="1"/>
    <col min="6410" max="6410" width="9.140625" style="156"/>
    <col min="6411" max="6411" width="5.28515625" style="156" customWidth="1"/>
    <col min="6412" max="6412" width="7.140625" style="156" customWidth="1"/>
    <col min="6413" max="6413" width="7.5703125" style="156" customWidth="1"/>
    <col min="6414" max="6414" width="17.85546875" style="156" customWidth="1"/>
    <col min="6415" max="6660" width="9.140625" style="156"/>
    <col min="6661" max="6661" width="11.7109375" style="156" customWidth="1"/>
    <col min="6662" max="6662" width="4.28515625" style="156" customWidth="1"/>
    <col min="6663" max="6664" width="9.140625" style="156"/>
    <col min="6665" max="6665" width="6.5703125" style="156" customWidth="1"/>
    <col min="6666" max="6666" width="9.140625" style="156"/>
    <col min="6667" max="6667" width="5.28515625" style="156" customWidth="1"/>
    <col min="6668" max="6668" width="7.140625" style="156" customWidth="1"/>
    <col min="6669" max="6669" width="7.5703125" style="156" customWidth="1"/>
    <col min="6670" max="6670" width="17.85546875" style="156" customWidth="1"/>
    <col min="6671" max="6916" width="9.140625" style="156"/>
    <col min="6917" max="6917" width="11.7109375" style="156" customWidth="1"/>
    <col min="6918" max="6918" width="4.28515625" style="156" customWidth="1"/>
    <col min="6919" max="6920" width="9.140625" style="156"/>
    <col min="6921" max="6921" width="6.5703125" style="156" customWidth="1"/>
    <col min="6922" max="6922" width="9.140625" style="156"/>
    <col min="6923" max="6923" width="5.28515625" style="156" customWidth="1"/>
    <col min="6924" max="6924" width="7.140625" style="156" customWidth="1"/>
    <col min="6925" max="6925" width="7.5703125" style="156" customWidth="1"/>
    <col min="6926" max="6926" width="17.85546875" style="156" customWidth="1"/>
    <col min="6927" max="7172" width="9.140625" style="156"/>
    <col min="7173" max="7173" width="11.7109375" style="156" customWidth="1"/>
    <col min="7174" max="7174" width="4.28515625" style="156" customWidth="1"/>
    <col min="7175" max="7176" width="9.140625" style="156"/>
    <col min="7177" max="7177" width="6.5703125" style="156" customWidth="1"/>
    <col min="7178" max="7178" width="9.140625" style="156"/>
    <col min="7179" max="7179" width="5.28515625" style="156" customWidth="1"/>
    <col min="7180" max="7180" width="7.140625" style="156" customWidth="1"/>
    <col min="7181" max="7181" width="7.5703125" style="156" customWidth="1"/>
    <col min="7182" max="7182" width="17.85546875" style="156" customWidth="1"/>
    <col min="7183" max="7428" width="9.140625" style="156"/>
    <col min="7429" max="7429" width="11.7109375" style="156" customWidth="1"/>
    <col min="7430" max="7430" width="4.28515625" style="156" customWidth="1"/>
    <col min="7431" max="7432" width="9.140625" style="156"/>
    <col min="7433" max="7433" width="6.5703125" style="156" customWidth="1"/>
    <col min="7434" max="7434" width="9.140625" style="156"/>
    <col min="7435" max="7435" width="5.28515625" style="156" customWidth="1"/>
    <col min="7436" max="7436" width="7.140625" style="156" customWidth="1"/>
    <col min="7437" max="7437" width="7.5703125" style="156" customWidth="1"/>
    <col min="7438" max="7438" width="17.85546875" style="156" customWidth="1"/>
    <col min="7439" max="7684" width="9.140625" style="156"/>
    <col min="7685" max="7685" width="11.7109375" style="156" customWidth="1"/>
    <col min="7686" max="7686" width="4.28515625" style="156" customWidth="1"/>
    <col min="7687" max="7688" width="9.140625" style="156"/>
    <col min="7689" max="7689" width="6.5703125" style="156" customWidth="1"/>
    <col min="7690" max="7690" width="9.140625" style="156"/>
    <col min="7691" max="7691" width="5.28515625" style="156" customWidth="1"/>
    <col min="7692" max="7692" width="7.140625" style="156" customWidth="1"/>
    <col min="7693" max="7693" width="7.5703125" style="156" customWidth="1"/>
    <col min="7694" max="7694" width="17.85546875" style="156" customWidth="1"/>
    <col min="7695" max="7940" width="9.140625" style="156"/>
    <col min="7941" max="7941" width="11.7109375" style="156" customWidth="1"/>
    <col min="7942" max="7942" width="4.28515625" style="156" customWidth="1"/>
    <col min="7943" max="7944" width="9.140625" style="156"/>
    <col min="7945" max="7945" width="6.5703125" style="156" customWidth="1"/>
    <col min="7946" max="7946" width="9.140625" style="156"/>
    <col min="7947" max="7947" width="5.28515625" style="156" customWidth="1"/>
    <col min="7948" max="7948" width="7.140625" style="156" customWidth="1"/>
    <col min="7949" max="7949" width="7.5703125" style="156" customWidth="1"/>
    <col min="7950" max="7950" width="17.85546875" style="156" customWidth="1"/>
    <col min="7951" max="8196" width="9.140625" style="156"/>
    <col min="8197" max="8197" width="11.7109375" style="156" customWidth="1"/>
    <col min="8198" max="8198" width="4.28515625" style="156" customWidth="1"/>
    <col min="8199" max="8200" width="9.140625" style="156"/>
    <col min="8201" max="8201" width="6.5703125" style="156" customWidth="1"/>
    <col min="8202" max="8202" width="9.140625" style="156"/>
    <col min="8203" max="8203" width="5.28515625" style="156" customWidth="1"/>
    <col min="8204" max="8204" width="7.140625" style="156" customWidth="1"/>
    <col min="8205" max="8205" width="7.5703125" style="156" customWidth="1"/>
    <col min="8206" max="8206" width="17.85546875" style="156" customWidth="1"/>
    <col min="8207" max="8452" width="9.140625" style="156"/>
    <col min="8453" max="8453" width="11.7109375" style="156" customWidth="1"/>
    <col min="8454" max="8454" width="4.28515625" style="156" customWidth="1"/>
    <col min="8455" max="8456" width="9.140625" style="156"/>
    <col min="8457" max="8457" width="6.5703125" style="156" customWidth="1"/>
    <col min="8458" max="8458" width="9.140625" style="156"/>
    <col min="8459" max="8459" width="5.28515625" style="156" customWidth="1"/>
    <col min="8460" max="8460" width="7.140625" style="156" customWidth="1"/>
    <col min="8461" max="8461" width="7.5703125" style="156" customWidth="1"/>
    <col min="8462" max="8462" width="17.85546875" style="156" customWidth="1"/>
    <col min="8463" max="8708" width="9.140625" style="156"/>
    <col min="8709" max="8709" width="11.7109375" style="156" customWidth="1"/>
    <col min="8710" max="8710" width="4.28515625" style="156" customWidth="1"/>
    <col min="8711" max="8712" width="9.140625" style="156"/>
    <col min="8713" max="8713" width="6.5703125" style="156" customWidth="1"/>
    <col min="8714" max="8714" width="9.140625" style="156"/>
    <col min="8715" max="8715" width="5.28515625" style="156" customWidth="1"/>
    <col min="8716" max="8716" width="7.140625" style="156" customWidth="1"/>
    <col min="8717" max="8717" width="7.5703125" style="156" customWidth="1"/>
    <col min="8718" max="8718" width="17.85546875" style="156" customWidth="1"/>
    <col min="8719" max="8964" width="9.140625" style="156"/>
    <col min="8965" max="8965" width="11.7109375" style="156" customWidth="1"/>
    <col min="8966" max="8966" width="4.28515625" style="156" customWidth="1"/>
    <col min="8967" max="8968" width="9.140625" style="156"/>
    <col min="8969" max="8969" width="6.5703125" style="156" customWidth="1"/>
    <col min="8970" max="8970" width="9.140625" style="156"/>
    <col min="8971" max="8971" width="5.28515625" style="156" customWidth="1"/>
    <col min="8972" max="8972" width="7.140625" style="156" customWidth="1"/>
    <col min="8973" max="8973" width="7.5703125" style="156" customWidth="1"/>
    <col min="8974" max="8974" width="17.85546875" style="156" customWidth="1"/>
    <col min="8975" max="9220" width="9.140625" style="156"/>
    <col min="9221" max="9221" width="11.7109375" style="156" customWidth="1"/>
    <col min="9222" max="9222" width="4.28515625" style="156" customWidth="1"/>
    <col min="9223" max="9224" width="9.140625" style="156"/>
    <col min="9225" max="9225" width="6.5703125" style="156" customWidth="1"/>
    <col min="9226" max="9226" width="9.140625" style="156"/>
    <col min="9227" max="9227" width="5.28515625" style="156" customWidth="1"/>
    <col min="9228" max="9228" width="7.140625" style="156" customWidth="1"/>
    <col min="9229" max="9229" width="7.5703125" style="156" customWidth="1"/>
    <col min="9230" max="9230" width="17.85546875" style="156" customWidth="1"/>
    <col min="9231" max="9476" width="9.140625" style="156"/>
    <col min="9477" max="9477" width="11.7109375" style="156" customWidth="1"/>
    <col min="9478" max="9478" width="4.28515625" style="156" customWidth="1"/>
    <col min="9479" max="9480" width="9.140625" style="156"/>
    <col min="9481" max="9481" width="6.5703125" style="156" customWidth="1"/>
    <col min="9482" max="9482" width="9.140625" style="156"/>
    <col min="9483" max="9483" width="5.28515625" style="156" customWidth="1"/>
    <col min="9484" max="9484" width="7.140625" style="156" customWidth="1"/>
    <col min="9485" max="9485" width="7.5703125" style="156" customWidth="1"/>
    <col min="9486" max="9486" width="17.85546875" style="156" customWidth="1"/>
    <col min="9487" max="9732" width="9.140625" style="156"/>
    <col min="9733" max="9733" width="11.7109375" style="156" customWidth="1"/>
    <col min="9734" max="9734" width="4.28515625" style="156" customWidth="1"/>
    <col min="9735" max="9736" width="9.140625" style="156"/>
    <col min="9737" max="9737" width="6.5703125" style="156" customWidth="1"/>
    <col min="9738" max="9738" width="9.140625" style="156"/>
    <col min="9739" max="9739" width="5.28515625" style="156" customWidth="1"/>
    <col min="9740" max="9740" width="7.140625" style="156" customWidth="1"/>
    <col min="9741" max="9741" width="7.5703125" style="156" customWidth="1"/>
    <col min="9742" max="9742" width="17.85546875" style="156" customWidth="1"/>
    <col min="9743" max="9988" width="9.140625" style="156"/>
    <col min="9989" max="9989" width="11.7109375" style="156" customWidth="1"/>
    <col min="9990" max="9990" width="4.28515625" style="156" customWidth="1"/>
    <col min="9991" max="9992" width="9.140625" style="156"/>
    <col min="9993" max="9993" width="6.5703125" style="156" customWidth="1"/>
    <col min="9994" max="9994" width="9.140625" style="156"/>
    <col min="9995" max="9995" width="5.28515625" style="156" customWidth="1"/>
    <col min="9996" max="9996" width="7.140625" style="156" customWidth="1"/>
    <col min="9997" max="9997" width="7.5703125" style="156" customWidth="1"/>
    <col min="9998" max="9998" width="17.85546875" style="156" customWidth="1"/>
    <col min="9999" max="10244" width="9.140625" style="156"/>
    <col min="10245" max="10245" width="11.7109375" style="156" customWidth="1"/>
    <col min="10246" max="10246" width="4.28515625" style="156" customWidth="1"/>
    <col min="10247" max="10248" width="9.140625" style="156"/>
    <col min="10249" max="10249" width="6.5703125" style="156" customWidth="1"/>
    <col min="10250" max="10250" width="9.140625" style="156"/>
    <col min="10251" max="10251" width="5.28515625" style="156" customWidth="1"/>
    <col min="10252" max="10252" width="7.140625" style="156" customWidth="1"/>
    <col min="10253" max="10253" width="7.5703125" style="156" customWidth="1"/>
    <col min="10254" max="10254" width="17.85546875" style="156" customWidth="1"/>
    <col min="10255" max="10500" width="9.140625" style="156"/>
    <col min="10501" max="10501" width="11.7109375" style="156" customWidth="1"/>
    <col min="10502" max="10502" width="4.28515625" style="156" customWidth="1"/>
    <col min="10503" max="10504" width="9.140625" style="156"/>
    <col min="10505" max="10505" width="6.5703125" style="156" customWidth="1"/>
    <col min="10506" max="10506" width="9.140625" style="156"/>
    <col min="10507" max="10507" width="5.28515625" style="156" customWidth="1"/>
    <col min="10508" max="10508" width="7.140625" style="156" customWidth="1"/>
    <col min="10509" max="10509" width="7.5703125" style="156" customWidth="1"/>
    <col min="10510" max="10510" width="17.85546875" style="156" customWidth="1"/>
    <col min="10511" max="10756" width="9.140625" style="156"/>
    <col min="10757" max="10757" width="11.7109375" style="156" customWidth="1"/>
    <col min="10758" max="10758" width="4.28515625" style="156" customWidth="1"/>
    <col min="10759" max="10760" width="9.140625" style="156"/>
    <col min="10761" max="10761" width="6.5703125" style="156" customWidth="1"/>
    <col min="10762" max="10762" width="9.140625" style="156"/>
    <col min="10763" max="10763" width="5.28515625" style="156" customWidth="1"/>
    <col min="10764" max="10764" width="7.140625" style="156" customWidth="1"/>
    <col min="10765" max="10765" width="7.5703125" style="156" customWidth="1"/>
    <col min="10766" max="10766" width="17.85546875" style="156" customWidth="1"/>
    <col min="10767" max="11012" width="9.140625" style="156"/>
    <col min="11013" max="11013" width="11.7109375" style="156" customWidth="1"/>
    <col min="11014" max="11014" width="4.28515625" style="156" customWidth="1"/>
    <col min="11015" max="11016" width="9.140625" style="156"/>
    <col min="11017" max="11017" width="6.5703125" style="156" customWidth="1"/>
    <col min="11018" max="11018" width="9.140625" style="156"/>
    <col min="11019" max="11019" width="5.28515625" style="156" customWidth="1"/>
    <col min="11020" max="11020" width="7.140625" style="156" customWidth="1"/>
    <col min="11021" max="11021" width="7.5703125" style="156" customWidth="1"/>
    <col min="11022" max="11022" width="17.85546875" style="156" customWidth="1"/>
    <col min="11023" max="11268" width="9.140625" style="156"/>
    <col min="11269" max="11269" width="11.7109375" style="156" customWidth="1"/>
    <col min="11270" max="11270" width="4.28515625" style="156" customWidth="1"/>
    <col min="11271" max="11272" width="9.140625" style="156"/>
    <col min="11273" max="11273" width="6.5703125" style="156" customWidth="1"/>
    <col min="11274" max="11274" width="9.140625" style="156"/>
    <col min="11275" max="11275" width="5.28515625" style="156" customWidth="1"/>
    <col min="11276" max="11276" width="7.140625" style="156" customWidth="1"/>
    <col min="11277" max="11277" width="7.5703125" style="156" customWidth="1"/>
    <col min="11278" max="11278" width="17.85546875" style="156" customWidth="1"/>
    <col min="11279" max="11524" width="9.140625" style="156"/>
    <col min="11525" max="11525" width="11.7109375" style="156" customWidth="1"/>
    <col min="11526" max="11526" width="4.28515625" style="156" customWidth="1"/>
    <col min="11527" max="11528" width="9.140625" style="156"/>
    <col min="11529" max="11529" width="6.5703125" style="156" customWidth="1"/>
    <col min="11530" max="11530" width="9.140625" style="156"/>
    <col min="11531" max="11531" width="5.28515625" style="156" customWidth="1"/>
    <col min="11532" max="11532" width="7.140625" style="156" customWidth="1"/>
    <col min="11533" max="11533" width="7.5703125" style="156" customWidth="1"/>
    <col min="11534" max="11534" width="17.85546875" style="156" customWidth="1"/>
    <col min="11535" max="11780" width="9.140625" style="156"/>
    <col min="11781" max="11781" width="11.7109375" style="156" customWidth="1"/>
    <col min="11782" max="11782" width="4.28515625" style="156" customWidth="1"/>
    <col min="11783" max="11784" width="9.140625" style="156"/>
    <col min="11785" max="11785" width="6.5703125" style="156" customWidth="1"/>
    <col min="11786" max="11786" width="9.140625" style="156"/>
    <col min="11787" max="11787" width="5.28515625" style="156" customWidth="1"/>
    <col min="11788" max="11788" width="7.140625" style="156" customWidth="1"/>
    <col min="11789" max="11789" width="7.5703125" style="156" customWidth="1"/>
    <col min="11790" max="11790" width="17.85546875" style="156" customWidth="1"/>
    <col min="11791" max="12036" width="9.140625" style="156"/>
    <col min="12037" max="12037" width="11.7109375" style="156" customWidth="1"/>
    <col min="12038" max="12038" width="4.28515625" style="156" customWidth="1"/>
    <col min="12039" max="12040" width="9.140625" style="156"/>
    <col min="12041" max="12041" width="6.5703125" style="156" customWidth="1"/>
    <col min="12042" max="12042" width="9.140625" style="156"/>
    <col min="12043" max="12043" width="5.28515625" style="156" customWidth="1"/>
    <col min="12044" max="12044" width="7.140625" style="156" customWidth="1"/>
    <col min="12045" max="12045" width="7.5703125" style="156" customWidth="1"/>
    <col min="12046" max="12046" width="17.85546875" style="156" customWidth="1"/>
    <col min="12047" max="12292" width="9.140625" style="156"/>
    <col min="12293" max="12293" width="11.7109375" style="156" customWidth="1"/>
    <col min="12294" max="12294" width="4.28515625" style="156" customWidth="1"/>
    <col min="12295" max="12296" width="9.140625" style="156"/>
    <col min="12297" max="12297" width="6.5703125" style="156" customWidth="1"/>
    <col min="12298" max="12298" width="9.140625" style="156"/>
    <col min="12299" max="12299" width="5.28515625" style="156" customWidth="1"/>
    <col min="12300" max="12300" width="7.140625" style="156" customWidth="1"/>
    <col min="12301" max="12301" width="7.5703125" style="156" customWidth="1"/>
    <col min="12302" max="12302" width="17.85546875" style="156" customWidth="1"/>
    <col min="12303" max="12548" width="9.140625" style="156"/>
    <col min="12549" max="12549" width="11.7109375" style="156" customWidth="1"/>
    <col min="12550" max="12550" width="4.28515625" style="156" customWidth="1"/>
    <col min="12551" max="12552" width="9.140625" style="156"/>
    <col min="12553" max="12553" width="6.5703125" style="156" customWidth="1"/>
    <col min="12554" max="12554" width="9.140625" style="156"/>
    <col min="12555" max="12555" width="5.28515625" style="156" customWidth="1"/>
    <col min="12556" max="12556" width="7.140625" style="156" customWidth="1"/>
    <col min="12557" max="12557" width="7.5703125" style="156" customWidth="1"/>
    <col min="12558" max="12558" width="17.85546875" style="156" customWidth="1"/>
    <col min="12559" max="12804" width="9.140625" style="156"/>
    <col min="12805" max="12805" width="11.7109375" style="156" customWidth="1"/>
    <col min="12806" max="12806" width="4.28515625" style="156" customWidth="1"/>
    <col min="12807" max="12808" width="9.140625" style="156"/>
    <col min="12809" max="12809" width="6.5703125" style="156" customWidth="1"/>
    <col min="12810" max="12810" width="9.140625" style="156"/>
    <col min="12811" max="12811" width="5.28515625" style="156" customWidth="1"/>
    <col min="12812" max="12812" width="7.140625" style="156" customWidth="1"/>
    <col min="12813" max="12813" width="7.5703125" style="156" customWidth="1"/>
    <col min="12814" max="12814" width="17.85546875" style="156" customWidth="1"/>
    <col min="12815" max="13060" width="9.140625" style="156"/>
    <col min="13061" max="13061" width="11.7109375" style="156" customWidth="1"/>
    <col min="13062" max="13062" width="4.28515625" style="156" customWidth="1"/>
    <col min="13063" max="13064" width="9.140625" style="156"/>
    <col min="13065" max="13065" width="6.5703125" style="156" customWidth="1"/>
    <col min="13066" max="13066" width="9.140625" style="156"/>
    <col min="13067" max="13067" width="5.28515625" style="156" customWidth="1"/>
    <col min="13068" max="13068" width="7.140625" style="156" customWidth="1"/>
    <col min="13069" max="13069" width="7.5703125" style="156" customWidth="1"/>
    <col min="13070" max="13070" width="17.85546875" style="156" customWidth="1"/>
    <col min="13071" max="13316" width="9.140625" style="156"/>
    <col min="13317" max="13317" width="11.7109375" style="156" customWidth="1"/>
    <col min="13318" max="13318" width="4.28515625" style="156" customWidth="1"/>
    <col min="13319" max="13320" width="9.140625" style="156"/>
    <col min="13321" max="13321" width="6.5703125" style="156" customWidth="1"/>
    <col min="13322" max="13322" width="9.140625" style="156"/>
    <col min="13323" max="13323" width="5.28515625" style="156" customWidth="1"/>
    <col min="13324" max="13324" width="7.140625" style="156" customWidth="1"/>
    <col min="13325" max="13325" width="7.5703125" style="156" customWidth="1"/>
    <col min="13326" max="13326" width="17.85546875" style="156" customWidth="1"/>
    <col min="13327" max="13572" width="9.140625" style="156"/>
    <col min="13573" max="13573" width="11.7109375" style="156" customWidth="1"/>
    <col min="13574" max="13574" width="4.28515625" style="156" customWidth="1"/>
    <col min="13575" max="13576" width="9.140625" style="156"/>
    <col min="13577" max="13577" width="6.5703125" style="156" customWidth="1"/>
    <col min="13578" max="13578" width="9.140625" style="156"/>
    <col min="13579" max="13579" width="5.28515625" style="156" customWidth="1"/>
    <col min="13580" max="13580" width="7.140625" style="156" customWidth="1"/>
    <col min="13581" max="13581" width="7.5703125" style="156" customWidth="1"/>
    <col min="13582" max="13582" width="17.85546875" style="156" customWidth="1"/>
    <col min="13583" max="13828" width="9.140625" style="156"/>
    <col min="13829" max="13829" width="11.7109375" style="156" customWidth="1"/>
    <col min="13830" max="13830" width="4.28515625" style="156" customWidth="1"/>
    <col min="13831" max="13832" width="9.140625" style="156"/>
    <col min="13833" max="13833" width="6.5703125" style="156" customWidth="1"/>
    <col min="13834" max="13834" width="9.140625" style="156"/>
    <col min="13835" max="13835" width="5.28515625" style="156" customWidth="1"/>
    <col min="13836" max="13836" width="7.140625" style="156" customWidth="1"/>
    <col min="13837" max="13837" width="7.5703125" style="156" customWidth="1"/>
    <col min="13838" max="13838" width="17.85546875" style="156" customWidth="1"/>
    <col min="13839" max="14084" width="9.140625" style="156"/>
    <col min="14085" max="14085" width="11.7109375" style="156" customWidth="1"/>
    <col min="14086" max="14086" width="4.28515625" style="156" customWidth="1"/>
    <col min="14087" max="14088" width="9.140625" style="156"/>
    <col min="14089" max="14089" width="6.5703125" style="156" customWidth="1"/>
    <col min="14090" max="14090" width="9.140625" style="156"/>
    <col min="14091" max="14091" width="5.28515625" style="156" customWidth="1"/>
    <col min="14092" max="14092" width="7.140625" style="156" customWidth="1"/>
    <col min="14093" max="14093" width="7.5703125" style="156" customWidth="1"/>
    <col min="14094" max="14094" width="17.85546875" style="156" customWidth="1"/>
    <col min="14095" max="14340" width="9.140625" style="156"/>
    <col min="14341" max="14341" width="11.7109375" style="156" customWidth="1"/>
    <col min="14342" max="14342" width="4.28515625" style="156" customWidth="1"/>
    <col min="14343" max="14344" width="9.140625" style="156"/>
    <col min="14345" max="14345" width="6.5703125" style="156" customWidth="1"/>
    <col min="14346" max="14346" width="9.140625" style="156"/>
    <col min="14347" max="14347" width="5.28515625" style="156" customWidth="1"/>
    <col min="14348" max="14348" width="7.140625" style="156" customWidth="1"/>
    <col min="14349" max="14349" width="7.5703125" style="156" customWidth="1"/>
    <col min="14350" max="14350" width="17.85546875" style="156" customWidth="1"/>
    <col min="14351" max="14596" width="9.140625" style="156"/>
    <col min="14597" max="14597" width="11.7109375" style="156" customWidth="1"/>
    <col min="14598" max="14598" width="4.28515625" style="156" customWidth="1"/>
    <col min="14599" max="14600" width="9.140625" style="156"/>
    <col min="14601" max="14601" width="6.5703125" style="156" customWidth="1"/>
    <col min="14602" max="14602" width="9.140625" style="156"/>
    <col min="14603" max="14603" width="5.28515625" style="156" customWidth="1"/>
    <col min="14604" max="14604" width="7.140625" style="156" customWidth="1"/>
    <col min="14605" max="14605" width="7.5703125" style="156" customWidth="1"/>
    <col min="14606" max="14606" width="17.85546875" style="156" customWidth="1"/>
    <col min="14607" max="14852" width="9.140625" style="156"/>
    <col min="14853" max="14853" width="11.7109375" style="156" customWidth="1"/>
    <col min="14854" max="14854" width="4.28515625" style="156" customWidth="1"/>
    <col min="14855" max="14856" width="9.140625" style="156"/>
    <col min="14857" max="14857" width="6.5703125" style="156" customWidth="1"/>
    <col min="14858" max="14858" width="9.140625" style="156"/>
    <col min="14859" max="14859" width="5.28515625" style="156" customWidth="1"/>
    <col min="14860" max="14860" width="7.140625" style="156" customWidth="1"/>
    <col min="14861" max="14861" width="7.5703125" style="156" customWidth="1"/>
    <col min="14862" max="14862" width="17.85546875" style="156" customWidth="1"/>
    <col min="14863" max="15108" width="9.140625" style="156"/>
    <col min="15109" max="15109" width="11.7109375" style="156" customWidth="1"/>
    <col min="15110" max="15110" width="4.28515625" style="156" customWidth="1"/>
    <col min="15111" max="15112" width="9.140625" style="156"/>
    <col min="15113" max="15113" width="6.5703125" style="156" customWidth="1"/>
    <col min="15114" max="15114" width="9.140625" style="156"/>
    <col min="15115" max="15115" width="5.28515625" style="156" customWidth="1"/>
    <col min="15116" max="15116" width="7.140625" style="156" customWidth="1"/>
    <col min="15117" max="15117" width="7.5703125" style="156" customWidth="1"/>
    <col min="15118" max="15118" width="17.85546875" style="156" customWidth="1"/>
    <col min="15119" max="15364" width="9.140625" style="156"/>
    <col min="15365" max="15365" width="11.7109375" style="156" customWidth="1"/>
    <col min="15366" max="15366" width="4.28515625" style="156" customWidth="1"/>
    <col min="15367" max="15368" width="9.140625" style="156"/>
    <col min="15369" max="15369" width="6.5703125" style="156" customWidth="1"/>
    <col min="15370" max="15370" width="9.140625" style="156"/>
    <col min="15371" max="15371" width="5.28515625" style="156" customWidth="1"/>
    <col min="15372" max="15372" width="7.140625" style="156" customWidth="1"/>
    <col min="15373" max="15373" width="7.5703125" style="156" customWidth="1"/>
    <col min="15374" max="15374" width="17.85546875" style="156" customWidth="1"/>
    <col min="15375" max="15620" width="9.140625" style="156"/>
    <col min="15621" max="15621" width="11.7109375" style="156" customWidth="1"/>
    <col min="15622" max="15622" width="4.28515625" style="156" customWidth="1"/>
    <col min="15623" max="15624" width="9.140625" style="156"/>
    <col min="15625" max="15625" width="6.5703125" style="156" customWidth="1"/>
    <col min="15626" max="15626" width="9.140625" style="156"/>
    <col min="15627" max="15627" width="5.28515625" style="156" customWidth="1"/>
    <col min="15628" max="15628" width="7.140625" style="156" customWidth="1"/>
    <col min="15629" max="15629" width="7.5703125" style="156" customWidth="1"/>
    <col min="15630" max="15630" width="17.85546875" style="156" customWidth="1"/>
    <col min="15631" max="15876" width="9.140625" style="156"/>
    <col min="15877" max="15877" width="11.7109375" style="156" customWidth="1"/>
    <col min="15878" max="15878" width="4.28515625" style="156" customWidth="1"/>
    <col min="15879" max="15880" width="9.140625" style="156"/>
    <col min="15881" max="15881" width="6.5703125" style="156" customWidth="1"/>
    <col min="15882" max="15882" width="9.140625" style="156"/>
    <col min="15883" max="15883" width="5.28515625" style="156" customWidth="1"/>
    <col min="15884" max="15884" width="7.140625" style="156" customWidth="1"/>
    <col min="15885" max="15885" width="7.5703125" style="156" customWidth="1"/>
    <col min="15886" max="15886" width="17.85546875" style="156" customWidth="1"/>
    <col min="15887" max="16132" width="9.140625" style="156"/>
    <col min="16133" max="16133" width="11.7109375" style="156" customWidth="1"/>
    <col min="16134" max="16134" width="4.28515625" style="156" customWidth="1"/>
    <col min="16135" max="16136" width="9.140625" style="156"/>
    <col min="16137" max="16137" width="6.5703125" style="156" customWidth="1"/>
    <col min="16138" max="16138" width="9.140625" style="156"/>
    <col min="16139" max="16139" width="5.28515625" style="156" customWidth="1"/>
    <col min="16140" max="16140" width="7.140625" style="156" customWidth="1"/>
    <col min="16141" max="16141" width="7.5703125" style="156" customWidth="1"/>
    <col min="16142" max="16142" width="17.85546875" style="156" customWidth="1"/>
    <col min="16143" max="16384" width="9.140625" style="156"/>
  </cols>
  <sheetData>
    <row r="1" spans="1:19">
      <c r="L1" s="157"/>
      <c r="M1" s="157" t="s">
        <v>248</v>
      </c>
      <c r="N1" s="157"/>
      <c r="O1" s="157"/>
    </row>
    <row r="2" spans="1:19">
      <c r="L2" s="157"/>
      <c r="M2" s="157" t="s">
        <v>249</v>
      </c>
      <c r="N2" s="157"/>
      <c r="O2" s="157"/>
    </row>
    <row r="3" spans="1:19">
      <c r="B3" s="157"/>
      <c r="C3" s="157"/>
      <c r="D3" s="157"/>
      <c r="E3" s="157"/>
      <c r="F3" s="157"/>
      <c r="L3" s="157"/>
      <c r="M3" s="157" t="s">
        <v>250</v>
      </c>
      <c r="N3" s="157"/>
      <c r="O3" s="157"/>
    </row>
    <row r="4" spans="1:19">
      <c r="B4" s="158" t="s">
        <v>251</v>
      </c>
      <c r="C4" s="158"/>
      <c r="D4" s="158"/>
      <c r="E4" s="158"/>
      <c r="F4" s="158"/>
      <c r="G4" s="158"/>
      <c r="L4" s="157"/>
      <c r="M4" s="157" t="s">
        <v>252</v>
      </c>
      <c r="N4" s="157"/>
      <c r="O4" s="157"/>
    </row>
    <row r="5" spans="1:19">
      <c r="B5" s="601" t="s">
        <v>253</v>
      </c>
      <c r="C5" s="601"/>
      <c r="D5" s="601"/>
      <c r="E5" s="601"/>
      <c r="L5" s="157"/>
      <c r="M5" s="157" t="s">
        <v>254</v>
      </c>
      <c r="N5" s="157"/>
    </row>
    <row r="6" spans="1:19">
      <c r="B6" s="159"/>
      <c r="C6" s="159"/>
      <c r="D6" s="159"/>
      <c r="E6" s="159"/>
    </row>
    <row r="7" spans="1:19">
      <c r="B7" s="160" t="s">
        <v>255</v>
      </c>
      <c r="C7" s="158"/>
      <c r="D7" s="158"/>
      <c r="E7" s="158"/>
      <c r="F7" s="161"/>
      <c r="G7" s="161"/>
    </row>
    <row r="8" spans="1:19">
      <c r="B8" s="599" t="s">
        <v>256</v>
      </c>
      <c r="C8" s="599"/>
      <c r="D8" s="599"/>
      <c r="E8" s="599"/>
    </row>
    <row r="9" spans="1:19">
      <c r="A9" s="162"/>
      <c r="B9" s="602"/>
      <c r="C9" s="602"/>
      <c r="D9" s="602"/>
      <c r="E9" s="602"/>
      <c r="F9" s="162"/>
      <c r="G9" s="162"/>
      <c r="H9" s="162"/>
      <c r="I9" s="162"/>
      <c r="J9" s="162"/>
      <c r="K9" s="162"/>
      <c r="L9" s="162"/>
      <c r="M9" s="601" t="s">
        <v>287</v>
      </c>
      <c r="N9" s="601"/>
    </row>
    <row r="10" spans="1:19" ht="14.2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9">
      <c r="A11" s="603" t="s">
        <v>257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162"/>
      <c r="N11" s="162"/>
    </row>
    <row r="12" spans="1:19">
      <c r="M12" s="600"/>
      <c r="N12" s="600"/>
    </row>
    <row r="13" spans="1:19">
      <c r="D13" s="590" t="s">
        <v>288</v>
      </c>
      <c r="E13" s="604"/>
    </row>
    <row r="14" spans="1:19">
      <c r="D14" s="164"/>
      <c r="E14" s="165"/>
    </row>
    <row r="15" spans="1:19">
      <c r="J15" s="166"/>
      <c r="N15" s="167" t="s">
        <v>258</v>
      </c>
      <c r="P15" s="168"/>
      <c r="Q15" s="168"/>
      <c r="R15" s="168"/>
      <c r="S15" s="168"/>
    </row>
    <row r="16" spans="1:19">
      <c r="A16" s="169"/>
      <c r="B16" s="170"/>
      <c r="C16" s="170"/>
      <c r="D16" s="171"/>
      <c r="E16" s="605" t="s">
        <v>259</v>
      </c>
      <c r="F16" s="606"/>
      <c r="G16" s="607"/>
      <c r="H16" s="172" t="s">
        <v>260</v>
      </c>
      <c r="I16" s="171"/>
      <c r="J16" s="605" t="s">
        <v>261</v>
      </c>
      <c r="K16" s="607"/>
      <c r="L16" s="608"/>
      <c r="M16" s="609"/>
      <c r="N16" s="173" t="s">
        <v>262</v>
      </c>
      <c r="P16" s="168"/>
      <c r="Q16" s="168"/>
      <c r="R16" s="168"/>
      <c r="S16" s="168"/>
    </row>
    <row r="17" spans="1:19">
      <c r="A17" s="174"/>
      <c r="B17" s="602" t="s">
        <v>263</v>
      </c>
      <c r="C17" s="602"/>
      <c r="D17" s="175"/>
      <c r="E17" s="610" t="s">
        <v>264</v>
      </c>
      <c r="F17" s="611"/>
      <c r="G17" s="612"/>
      <c r="H17" s="613" t="s">
        <v>265</v>
      </c>
      <c r="I17" s="614"/>
      <c r="J17" s="613" t="s">
        <v>266</v>
      </c>
      <c r="K17" s="614"/>
      <c r="L17" s="613" t="s">
        <v>267</v>
      </c>
      <c r="M17" s="615"/>
      <c r="N17" s="176" t="s">
        <v>268</v>
      </c>
      <c r="P17" s="177"/>
      <c r="Q17" s="168"/>
      <c r="R17" s="168"/>
      <c r="S17" s="168"/>
    </row>
    <row r="18" spans="1:19">
      <c r="A18" s="174"/>
      <c r="B18" s="168"/>
      <c r="C18" s="168"/>
      <c r="D18" s="175"/>
      <c r="E18" s="616" t="s">
        <v>269</v>
      </c>
      <c r="F18" s="605" t="s">
        <v>270</v>
      </c>
      <c r="G18" s="607"/>
      <c r="H18" s="613" t="s">
        <v>271</v>
      </c>
      <c r="I18" s="614"/>
      <c r="J18" s="178" t="s">
        <v>272</v>
      </c>
      <c r="K18" s="175"/>
      <c r="L18" s="613" t="s">
        <v>266</v>
      </c>
      <c r="M18" s="615"/>
      <c r="N18" s="176" t="s">
        <v>271</v>
      </c>
      <c r="P18" s="168"/>
      <c r="Q18" s="177"/>
      <c r="R18" s="177"/>
      <c r="S18" s="168"/>
    </row>
    <row r="19" spans="1:19">
      <c r="A19" s="179"/>
      <c r="B19" s="161"/>
      <c r="C19" s="161"/>
      <c r="D19" s="180"/>
      <c r="E19" s="617"/>
      <c r="F19" s="610" t="s">
        <v>273</v>
      </c>
      <c r="G19" s="612"/>
      <c r="H19" s="610" t="s">
        <v>274</v>
      </c>
      <c r="I19" s="612"/>
      <c r="J19" s="610" t="s">
        <v>274</v>
      </c>
      <c r="K19" s="612"/>
      <c r="L19" s="618"/>
      <c r="M19" s="619"/>
      <c r="N19" s="176" t="s">
        <v>274</v>
      </c>
      <c r="P19" s="168"/>
      <c r="Q19" s="168"/>
      <c r="R19" s="168"/>
      <c r="S19" s="168"/>
    </row>
    <row r="20" spans="1:19">
      <c r="A20" s="626" t="s">
        <v>275</v>
      </c>
      <c r="B20" s="627"/>
      <c r="C20" s="627"/>
      <c r="D20" s="628"/>
      <c r="E20" s="620" t="s">
        <v>276</v>
      </c>
      <c r="F20" s="608" t="s">
        <v>276</v>
      </c>
      <c r="G20" s="625"/>
      <c r="H20" s="608" t="s">
        <v>276</v>
      </c>
      <c r="I20" s="625"/>
      <c r="J20" s="608" t="s">
        <v>276</v>
      </c>
      <c r="K20" s="625"/>
      <c r="L20" s="608" t="s">
        <v>276</v>
      </c>
      <c r="M20" s="625"/>
      <c r="N20" s="620"/>
      <c r="P20" s="168"/>
      <c r="Q20" s="168"/>
      <c r="R20" s="168"/>
      <c r="S20" s="168"/>
    </row>
    <row r="21" spans="1:19" ht="11.25" customHeight="1">
      <c r="A21" s="629"/>
      <c r="B21" s="630"/>
      <c r="C21" s="630"/>
      <c r="D21" s="631"/>
      <c r="E21" s="621"/>
      <c r="F21" s="618"/>
      <c r="G21" s="632"/>
      <c r="H21" s="618"/>
      <c r="I21" s="632"/>
      <c r="J21" s="618"/>
      <c r="K21" s="632"/>
      <c r="L21" s="618"/>
      <c r="M21" s="632"/>
      <c r="N21" s="621"/>
    </row>
    <row r="22" spans="1:19" ht="24.75" customHeight="1">
      <c r="A22" s="622" t="s">
        <v>277</v>
      </c>
      <c r="B22" s="623"/>
      <c r="C22" s="623"/>
      <c r="D22" s="624"/>
      <c r="E22" s="181">
        <v>12800</v>
      </c>
      <c r="F22" s="608">
        <v>12800</v>
      </c>
      <c r="G22" s="625"/>
      <c r="H22" s="608">
        <f>1200+600+900+642+780+1500+795+1471+1200+300+1200+1579.63</f>
        <v>12167.630000000001</v>
      </c>
      <c r="I22" s="625"/>
      <c r="J22" s="608">
        <f>969.87+338.91+1319.22+1445.57+1490.48+852.95+1264.32+1262.79+1294.18+1249.71+679.63</f>
        <v>12167.63</v>
      </c>
      <c r="K22" s="625"/>
      <c r="L22" s="608">
        <f>J22</f>
        <v>12167.63</v>
      </c>
      <c r="M22" s="625"/>
      <c r="N22" s="181">
        <f>H22-J22</f>
        <v>0</v>
      </c>
    </row>
    <row r="23" spans="1:19" ht="25.5" customHeight="1">
      <c r="A23" s="622" t="s">
        <v>278</v>
      </c>
      <c r="B23" s="623"/>
      <c r="C23" s="623"/>
      <c r="D23" s="624"/>
      <c r="E23" s="181"/>
      <c r="F23" s="608"/>
      <c r="G23" s="625"/>
      <c r="H23" s="608"/>
      <c r="I23" s="625"/>
      <c r="J23" s="608"/>
      <c r="K23" s="625"/>
      <c r="L23" s="608"/>
      <c r="M23" s="625"/>
      <c r="N23" s="181">
        <f>(H23-J23)</f>
        <v>0</v>
      </c>
    </row>
    <row r="24" spans="1:19" ht="26.25" customHeight="1">
      <c r="A24" s="633" t="s">
        <v>279</v>
      </c>
      <c r="B24" s="634"/>
      <c r="C24" s="634"/>
      <c r="D24" s="635"/>
      <c r="E24" s="181">
        <v>25800</v>
      </c>
      <c r="F24" s="608">
        <v>25800</v>
      </c>
      <c r="G24" s="625"/>
      <c r="H24" s="608">
        <f>2447.04+2219.88+1636.32+739.91+2188.94+2711.97+2372.06+2857.21+447.36+2906.75+1476.33+948.25+2304.16</f>
        <v>25256.179999999997</v>
      </c>
      <c r="I24" s="625"/>
      <c r="J24" s="608">
        <f>1788.19+1627.04+2674.98+2379.03+2035.3+3087.89+723.69+2624.22+553.01+2071.43+2191.97+888.55+2610.88</f>
        <v>25256.18</v>
      </c>
      <c r="K24" s="625"/>
      <c r="L24" s="608">
        <f>J24</f>
        <v>25256.18</v>
      </c>
      <c r="M24" s="625"/>
      <c r="N24" s="181">
        <f>H24-J24</f>
        <v>0</v>
      </c>
    </row>
    <row r="25" spans="1:19" ht="26.25" customHeight="1">
      <c r="A25" s="636" t="s">
        <v>280</v>
      </c>
      <c r="B25" s="637"/>
      <c r="C25" s="637"/>
      <c r="D25" s="638"/>
      <c r="E25" s="181"/>
      <c r="F25" s="639"/>
      <c r="G25" s="640"/>
      <c r="H25" s="639"/>
      <c r="I25" s="640"/>
      <c r="J25" s="639"/>
      <c r="K25" s="640"/>
      <c r="L25" s="639"/>
      <c r="M25" s="640"/>
      <c r="N25" s="181">
        <f>(H25-J25)</f>
        <v>0</v>
      </c>
    </row>
    <row r="26" spans="1:19" ht="24.75" customHeight="1">
      <c r="A26" s="636" t="s">
        <v>281</v>
      </c>
      <c r="B26" s="637"/>
      <c r="C26" s="637"/>
      <c r="D26" s="638"/>
      <c r="E26" s="181"/>
      <c r="F26" s="639"/>
      <c r="G26" s="640"/>
      <c r="H26" s="639"/>
      <c r="I26" s="640"/>
      <c r="J26" s="639"/>
      <c r="K26" s="640"/>
      <c r="L26" s="639"/>
      <c r="M26" s="640"/>
      <c r="N26" s="181">
        <f>(H26-J26)</f>
        <v>0</v>
      </c>
    </row>
    <row r="27" spans="1:19">
      <c r="A27" s="642" t="s">
        <v>282</v>
      </c>
      <c r="B27" s="643"/>
      <c r="C27" s="643"/>
      <c r="D27" s="644"/>
      <c r="E27" s="620">
        <f>(E22+E23+E24+E26)</f>
        <v>38600</v>
      </c>
      <c r="F27" s="608">
        <f>(F22+F23+F24+F26)</f>
        <v>38600</v>
      </c>
      <c r="G27" s="625"/>
      <c r="H27" s="608">
        <f>(H22+H23+H24+H26)</f>
        <v>37423.81</v>
      </c>
      <c r="I27" s="625"/>
      <c r="J27" s="608">
        <f>(J22+J23+J24+J26)</f>
        <v>37423.81</v>
      </c>
      <c r="K27" s="625"/>
      <c r="L27" s="608">
        <f>(L22+L23+L24+L26)</f>
        <v>37423.81</v>
      </c>
      <c r="M27" s="625"/>
      <c r="N27" s="620" t="s">
        <v>276</v>
      </c>
    </row>
    <row r="28" spans="1:19" ht="11.25" customHeight="1">
      <c r="A28" s="645"/>
      <c r="B28" s="646"/>
      <c r="C28" s="646"/>
      <c r="D28" s="647"/>
      <c r="E28" s="641"/>
      <c r="F28" s="618"/>
      <c r="G28" s="632"/>
      <c r="H28" s="618"/>
      <c r="I28" s="632"/>
      <c r="J28" s="618"/>
      <c r="K28" s="632"/>
      <c r="L28" s="618"/>
      <c r="M28" s="632"/>
      <c r="N28" s="641"/>
    </row>
    <row r="29" spans="1:19">
      <c r="A29" s="642" t="s">
        <v>283</v>
      </c>
      <c r="B29" s="643"/>
      <c r="C29" s="643"/>
      <c r="D29" s="644"/>
      <c r="E29" s="620" t="s">
        <v>276</v>
      </c>
      <c r="F29" s="608" t="s">
        <v>276</v>
      </c>
      <c r="G29" s="625"/>
      <c r="H29" s="608" t="s">
        <v>276</v>
      </c>
      <c r="I29" s="625"/>
      <c r="J29" s="608" t="s">
        <v>276</v>
      </c>
      <c r="K29" s="625"/>
      <c r="L29" s="608" t="s">
        <v>276</v>
      </c>
      <c r="M29" s="625"/>
      <c r="N29" s="620">
        <f>(N22+N23+N24+N26)</f>
        <v>0</v>
      </c>
    </row>
    <row r="30" spans="1:19">
      <c r="A30" s="645"/>
      <c r="B30" s="646"/>
      <c r="C30" s="646"/>
      <c r="D30" s="647"/>
      <c r="E30" s="621"/>
      <c r="F30" s="618"/>
      <c r="G30" s="632"/>
      <c r="H30" s="618"/>
      <c r="I30" s="632"/>
      <c r="J30" s="618"/>
      <c r="K30" s="632"/>
      <c r="L30" s="618"/>
      <c r="M30" s="632"/>
      <c r="N30" s="621"/>
    </row>
    <row r="31" spans="1:19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9">
      <c r="A32" s="648" t="s">
        <v>284</v>
      </c>
      <c r="B32" s="648"/>
      <c r="C32" s="648"/>
      <c r="D32" s="168"/>
      <c r="E32" s="168"/>
      <c r="F32" s="168"/>
      <c r="G32" s="159"/>
      <c r="H32" s="588"/>
      <c r="I32" s="588"/>
      <c r="J32" s="159"/>
      <c r="K32" s="590" t="s">
        <v>233</v>
      </c>
      <c r="L32" s="588"/>
      <c r="M32" s="588"/>
      <c r="N32" s="588"/>
    </row>
    <row r="33" spans="1:14">
      <c r="A33" s="168"/>
      <c r="B33" s="168"/>
      <c r="C33" s="168"/>
      <c r="D33" s="168"/>
      <c r="E33" s="168"/>
      <c r="F33" s="168"/>
      <c r="G33" s="159"/>
      <c r="H33" s="587" t="s">
        <v>235</v>
      </c>
      <c r="I33" s="587"/>
      <c r="J33" s="159"/>
      <c r="K33" s="587" t="s">
        <v>236</v>
      </c>
      <c r="L33" s="587"/>
      <c r="M33" s="587"/>
      <c r="N33" s="587"/>
    </row>
    <row r="34" spans="1:14">
      <c r="A34" s="168"/>
      <c r="B34" s="168"/>
      <c r="C34" s="168"/>
      <c r="D34" s="168"/>
      <c r="E34" s="168"/>
      <c r="F34" s="168"/>
      <c r="G34" s="182"/>
      <c r="H34" s="182"/>
      <c r="I34" s="182"/>
      <c r="J34" s="182"/>
      <c r="K34" s="182"/>
      <c r="L34" s="182"/>
      <c r="M34" s="182"/>
      <c r="N34" s="182"/>
    </row>
    <row r="35" spans="1:14">
      <c r="A35" s="648" t="s">
        <v>285</v>
      </c>
      <c r="B35" s="648"/>
      <c r="C35" s="648"/>
      <c r="D35" s="648"/>
      <c r="E35" s="168"/>
      <c r="F35" s="168"/>
      <c r="G35" s="159"/>
      <c r="H35" s="588"/>
      <c r="I35" s="588"/>
      <c r="J35" s="159"/>
      <c r="K35" s="590" t="s">
        <v>238</v>
      </c>
      <c r="L35" s="588"/>
      <c r="M35" s="588"/>
      <c r="N35" s="588"/>
    </row>
    <row r="36" spans="1:14">
      <c r="A36" s="168"/>
      <c r="B36" s="168"/>
      <c r="C36" s="168"/>
      <c r="D36" s="168"/>
      <c r="E36" s="168"/>
      <c r="F36" s="168"/>
      <c r="G36" s="159" t="s">
        <v>286</v>
      </c>
      <c r="H36" s="587" t="s">
        <v>235</v>
      </c>
      <c r="I36" s="587"/>
      <c r="J36" s="159"/>
      <c r="K36" s="587" t="s">
        <v>236</v>
      </c>
      <c r="L36" s="587"/>
      <c r="M36" s="587"/>
      <c r="N36" s="587"/>
    </row>
    <row r="37" spans="1:14">
      <c r="H37" s="183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8:E8"/>
    <mergeCell ref="B9:E9"/>
    <mergeCell ref="M9:N9"/>
    <mergeCell ref="A11:L11"/>
  </mergeCells>
  <pageMargins left="0.70866141732283472" right="0.11811023622047245" top="0.74803149606299213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F2 suv.</vt:lpstr>
      <vt:lpstr>F2 SB suv.</vt:lpstr>
      <vt:lpstr>F2 SB 9211</vt:lpstr>
      <vt:lpstr>F2 SB 9611</vt:lpstr>
      <vt:lpstr>F2 ML</vt:lpstr>
      <vt:lpstr>F2 S</vt:lpstr>
      <vt:lpstr>F4</vt:lpstr>
      <vt:lpstr>Pažyma prie F4</vt:lpstr>
      <vt:lpstr>Pažyma apie pajamas</vt:lpstr>
      <vt:lpstr>F S7</vt:lpstr>
      <vt:lpstr>Sukauptų FS pažyma</vt:lpstr>
      <vt:lpstr>Gautų FS pažyma</vt:lpstr>
      <vt:lpstr>Gautų FS pažyma pagal šaltinį</vt:lpstr>
      <vt:lpstr>Kontingentai</vt:lpstr>
      <vt:lpstr>Tikslinės lėšos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2020-01-28T12:38:34Z</cp:lastPrinted>
  <dcterms:created xsi:type="dcterms:W3CDTF">2019-01-14T20:28:53Z</dcterms:created>
  <dcterms:modified xsi:type="dcterms:W3CDTF">2020-05-07T07:19:20Z</dcterms:modified>
</cp:coreProperties>
</file>